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/>
  <mc:AlternateContent xmlns:mc="http://schemas.openxmlformats.org/markup-compatibility/2006">
    <mc:Choice Requires="x15">
      <x15ac:absPath xmlns:x15ac="http://schemas.microsoft.com/office/spreadsheetml/2010/11/ac" url="K:\A_ZAKÁZKY\A_STAVBY\0_Vyhlášení ke schválení\Mokřad Tůně\Příloha č. 4_PD vč. VV\"/>
    </mc:Choice>
  </mc:AlternateContent>
  <xr:revisionPtr revIDLastSave="0" documentId="13_ncr:1_{F3A47FA7-6E6D-4283-9104-235CA23078A1}" xr6:coauthVersionLast="47" xr6:coauthVersionMax="47" xr10:uidLastSave="{00000000-0000-0000-0000-000000000000}"/>
  <bookViews>
    <workbookView xWindow="-120" yWindow="-120" windowWidth="29040" windowHeight="15720" activeTab="1" xr2:uid="{00000000-000D-0000-FFFF-FFFF00000000}"/>
  </bookViews>
  <sheets>
    <sheet name="Rekapitulace stavby" sheetId="1" r:id="rId1"/>
    <sheet name="00 - SO 00 Vedlejší rozpo..." sheetId="2" r:id="rId2"/>
    <sheet name="01 - SO 01 Tůň č.1 - dolní" sheetId="3" r:id="rId3"/>
    <sheet name="02 - SO 02 Tůň č.2 - horní" sheetId="4" r:id="rId4"/>
    <sheet name="03 - SO 03 Tůň č.3 - severní" sheetId="5" r:id="rId5"/>
    <sheet name="04 - SO 04 Chodníky" sheetId="6" r:id="rId6"/>
    <sheet name="05.1 - SO 05 Vegetační úp..." sheetId="7" r:id="rId7"/>
    <sheet name="05.2 - SO 05 Vegetační úp..." sheetId="8" r:id="rId8"/>
    <sheet name="05.3 - SO 05 Vegetační úp..." sheetId="9" r:id="rId9"/>
    <sheet name="05.4 - SO 05 Vegetační úp..." sheetId="10" r:id="rId10"/>
    <sheet name="06 - SO 06 Altán" sheetId="11" r:id="rId11"/>
    <sheet name="07 - SO 07 Terénní úpravy" sheetId="12" r:id="rId12"/>
    <sheet name="Pokyny pro vyplnění" sheetId="13" r:id="rId13"/>
  </sheets>
  <definedNames>
    <definedName name="_xlnm._FilterDatabase" localSheetId="1" hidden="1">'00 - SO 00 Vedlejší rozpo...'!$C$79:$K$125</definedName>
    <definedName name="_xlnm._FilterDatabase" localSheetId="2" hidden="1">'01 - SO 01 Tůň č.1 - dolní'!$C$81:$K$110</definedName>
    <definedName name="_xlnm._FilterDatabase" localSheetId="3" hidden="1">'02 - SO 02 Tůň č.2 - horní'!$C$81:$K$110</definedName>
    <definedName name="_xlnm._FilterDatabase" localSheetId="4" hidden="1">'03 - SO 03 Tůň č.3 - severní'!$C$81:$K$107</definedName>
    <definedName name="_xlnm._FilterDatabase" localSheetId="5" hidden="1">'04 - SO 04 Chodníky'!$C$81:$K$115</definedName>
    <definedName name="_xlnm._FilterDatabase" localSheetId="6" hidden="1">'05.1 - SO 05 Vegetační úp...'!$C$81:$K$287</definedName>
    <definedName name="_xlnm._FilterDatabase" localSheetId="7" hidden="1">'05.2 - SO 05 Vegetační úp...'!$C$81:$K$165</definedName>
    <definedName name="_xlnm._FilterDatabase" localSheetId="8" hidden="1">'05.3 - SO 05 Vegetační úp...'!$C$81:$K$165</definedName>
    <definedName name="_xlnm._FilterDatabase" localSheetId="9" hidden="1">'05.4 - SO 05 Vegetační úp...'!$C$81:$K$167</definedName>
    <definedName name="_xlnm._FilterDatabase" localSheetId="10" hidden="1">'06 - SO 06 Altán'!$C$95:$K$237</definedName>
    <definedName name="_xlnm._FilterDatabase" localSheetId="11" hidden="1">'07 - SO 07 Terénní úpravy'!$C$80:$K$111</definedName>
    <definedName name="_xlnm.Print_Titles" localSheetId="1">'00 - SO 00 Vedlejší rozpo...'!$79:$79</definedName>
    <definedName name="_xlnm.Print_Titles" localSheetId="2">'01 - SO 01 Tůň č.1 - dolní'!$81:$81</definedName>
    <definedName name="_xlnm.Print_Titles" localSheetId="3">'02 - SO 02 Tůň č.2 - horní'!$81:$81</definedName>
    <definedName name="_xlnm.Print_Titles" localSheetId="4">'03 - SO 03 Tůň č.3 - severní'!$81:$81</definedName>
    <definedName name="_xlnm.Print_Titles" localSheetId="5">'04 - SO 04 Chodníky'!$81:$81</definedName>
    <definedName name="_xlnm.Print_Titles" localSheetId="6">'05.1 - SO 05 Vegetační úp...'!$81:$81</definedName>
    <definedName name="_xlnm.Print_Titles" localSheetId="7">'05.2 - SO 05 Vegetační úp...'!$81:$81</definedName>
    <definedName name="_xlnm.Print_Titles" localSheetId="8">'05.3 - SO 05 Vegetační úp...'!$81:$81</definedName>
    <definedName name="_xlnm.Print_Titles" localSheetId="9">'05.4 - SO 05 Vegetační úp...'!$81:$81</definedName>
    <definedName name="_xlnm.Print_Titles" localSheetId="10">'06 - SO 06 Altán'!$95:$95</definedName>
    <definedName name="_xlnm.Print_Titles" localSheetId="11">'07 - SO 07 Terénní úpravy'!$80:$80</definedName>
    <definedName name="_xlnm.Print_Titles" localSheetId="0">'Rekapitulace stavby'!$52:$52</definedName>
    <definedName name="_xlnm.Print_Area" localSheetId="1">'00 - SO 00 Vedlejší rozpo...'!$C$4:$J$39,'00 - SO 00 Vedlejší rozpo...'!$C$45:$J$61,'00 - SO 00 Vedlejší rozpo...'!$C$67:$J$125</definedName>
    <definedName name="_xlnm.Print_Area" localSheetId="2">'01 - SO 01 Tůň č.1 - dolní'!$C$4:$J$39,'01 - SO 01 Tůň č.1 - dolní'!$C$45:$J$63,'01 - SO 01 Tůň č.1 - dolní'!$C$69:$J$110</definedName>
    <definedName name="_xlnm.Print_Area" localSheetId="3">'02 - SO 02 Tůň č.2 - horní'!$C$4:$J$39,'02 - SO 02 Tůň č.2 - horní'!$C$45:$J$63,'02 - SO 02 Tůň č.2 - horní'!$C$69:$J$110</definedName>
    <definedName name="_xlnm.Print_Area" localSheetId="4">'03 - SO 03 Tůň č.3 - severní'!$C$4:$J$39,'03 - SO 03 Tůň č.3 - severní'!$C$45:$J$63,'03 - SO 03 Tůň č.3 - severní'!$C$69:$J$107</definedName>
    <definedName name="_xlnm.Print_Area" localSheetId="5">'04 - SO 04 Chodníky'!$C$4:$J$39,'04 - SO 04 Chodníky'!$C$45:$J$63,'04 - SO 04 Chodníky'!$C$69:$J$115</definedName>
    <definedName name="_xlnm.Print_Area" localSheetId="6">'05.1 - SO 05 Vegetační úp...'!$C$4:$J$39,'05.1 - SO 05 Vegetační úp...'!$C$45:$J$63,'05.1 - SO 05 Vegetační úp...'!$C$69:$J$287</definedName>
    <definedName name="_xlnm.Print_Area" localSheetId="7">'05.2 - SO 05 Vegetační úp...'!$C$4:$J$39,'05.2 - SO 05 Vegetační úp...'!$C$45:$J$63,'05.2 - SO 05 Vegetační úp...'!$C$69:$J$165</definedName>
    <definedName name="_xlnm.Print_Area" localSheetId="8">'05.3 - SO 05 Vegetační úp...'!$C$4:$J$39,'05.3 - SO 05 Vegetační úp...'!$C$45:$J$63,'05.3 - SO 05 Vegetační úp...'!$C$69:$J$165</definedName>
    <definedName name="_xlnm.Print_Area" localSheetId="9">'05.4 - SO 05 Vegetační úp...'!$C$4:$J$39,'05.4 - SO 05 Vegetační úp...'!$C$45:$J$63,'05.4 - SO 05 Vegetační úp...'!$C$69:$J$167</definedName>
    <definedName name="_xlnm.Print_Area" localSheetId="10">'06 - SO 06 Altán'!$C$4:$J$39,'06 - SO 06 Altán'!$C$45:$J$77,'06 - SO 06 Altán'!$C$83:$J$237</definedName>
    <definedName name="_xlnm.Print_Area" localSheetId="11">'07 - SO 07 Terénní úpravy'!$C$4:$J$39,'07 - SO 07 Terénní úpravy'!$C$45:$J$62,'07 - SO 07 Terénní úpravy'!$C$68:$J$111</definedName>
    <definedName name="_xlnm.Print_Area" localSheetId="12">'Pokyny pro vyplnění'!$B$2:$K$71,'Pokyny pro vyplnění'!$B$74:$K$118,'Pokyny pro vyplnění'!$B$121:$K$161,'Pokyny pro vyplnění'!$B$164:$K$219</definedName>
    <definedName name="_xlnm.Print_Area" localSheetId="0">'Rekapitulace stavby'!$D$4:$AO$36,'Rekapitulace stavby'!$C$42:$AQ$66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7" i="12" l="1"/>
  <c r="J36" i="12"/>
  <c r="AY65" i="1"/>
  <c r="J35" i="12"/>
  <c r="AX65" i="1"/>
  <c r="BI107" i="12"/>
  <c r="BH107" i="12"/>
  <c r="BG107" i="12"/>
  <c r="BF107" i="12"/>
  <c r="T107" i="12"/>
  <c r="R107" i="12"/>
  <c r="P107" i="12"/>
  <c r="BI102" i="12"/>
  <c r="BH102" i="12"/>
  <c r="BG102" i="12"/>
  <c r="BF102" i="12"/>
  <c r="T102" i="12"/>
  <c r="R102" i="12"/>
  <c r="P102" i="12"/>
  <c r="BI96" i="12"/>
  <c r="BH96" i="12"/>
  <c r="BG96" i="12"/>
  <c r="BF96" i="12"/>
  <c r="T96" i="12"/>
  <c r="R96" i="12"/>
  <c r="P96" i="12"/>
  <c r="BI89" i="12"/>
  <c r="BH89" i="12"/>
  <c r="BG89" i="12"/>
  <c r="BF89" i="12"/>
  <c r="T89" i="12"/>
  <c r="R89" i="12"/>
  <c r="P89" i="12"/>
  <c r="BI84" i="12"/>
  <c r="BH84" i="12"/>
  <c r="BG84" i="12"/>
  <c r="BF84" i="12"/>
  <c r="T84" i="12"/>
  <c r="R84" i="12"/>
  <c r="P84" i="12"/>
  <c r="J78" i="12"/>
  <c r="J77" i="12"/>
  <c r="F77" i="12"/>
  <c r="F75" i="12"/>
  <c r="E73" i="12"/>
  <c r="J55" i="12"/>
  <c r="J54" i="12"/>
  <c r="F54" i="12"/>
  <c r="F52" i="12"/>
  <c r="E50" i="12"/>
  <c r="J18" i="12"/>
  <c r="E18" i="12"/>
  <c r="F55" i="12"/>
  <c r="J17" i="12"/>
  <c r="J12" i="12"/>
  <c r="J75" i="12"/>
  <c r="E7" i="12"/>
  <c r="E71" i="12"/>
  <c r="J237" i="11"/>
  <c r="J37" i="11"/>
  <c r="J36" i="11"/>
  <c r="AY64" i="1"/>
  <c r="J35" i="11"/>
  <c r="AX64" i="1"/>
  <c r="J76" i="11"/>
  <c r="BI235" i="11"/>
  <c r="BH235" i="11"/>
  <c r="BG235" i="11"/>
  <c r="BF235" i="11"/>
  <c r="T235" i="11"/>
  <c r="R235" i="11"/>
  <c r="P235" i="11"/>
  <c r="BI233" i="11"/>
  <c r="BH233" i="11"/>
  <c r="BG233" i="11"/>
  <c r="BF233" i="11"/>
  <c r="T233" i="11"/>
  <c r="R233" i="11"/>
  <c r="P233" i="11"/>
  <c r="BI231" i="11"/>
  <c r="BH231" i="11"/>
  <c r="BG231" i="11"/>
  <c r="BF231" i="11"/>
  <c r="T231" i="11"/>
  <c r="R231" i="11"/>
  <c r="P231" i="11"/>
  <c r="BI228" i="11"/>
  <c r="BH228" i="11"/>
  <c r="BG228" i="11"/>
  <c r="BF228" i="11"/>
  <c r="T228" i="11"/>
  <c r="T227" i="11"/>
  <c r="R228" i="11"/>
  <c r="R227" i="11"/>
  <c r="P228" i="11"/>
  <c r="P227" i="11"/>
  <c r="BI225" i="11"/>
  <c r="BH225" i="11"/>
  <c r="BG225" i="11"/>
  <c r="BF225" i="11"/>
  <c r="T225" i="11"/>
  <c r="R225" i="11"/>
  <c r="P225" i="11"/>
  <c r="BI221" i="11"/>
  <c r="BH221" i="11"/>
  <c r="BG221" i="11"/>
  <c r="BF221" i="11"/>
  <c r="T221" i="11"/>
  <c r="R221" i="11"/>
  <c r="P221" i="11"/>
  <c r="BI218" i="11"/>
  <c r="BH218" i="11"/>
  <c r="BG218" i="11"/>
  <c r="BF218" i="11"/>
  <c r="T218" i="11"/>
  <c r="R218" i="11"/>
  <c r="P218" i="11"/>
  <c r="BI216" i="11"/>
  <c r="BH216" i="11"/>
  <c r="BG216" i="11"/>
  <c r="BF216" i="11"/>
  <c r="T216" i="11"/>
  <c r="R216" i="11"/>
  <c r="P216" i="11"/>
  <c r="BI214" i="11"/>
  <c r="BH214" i="11"/>
  <c r="BG214" i="11"/>
  <c r="BF214" i="11"/>
  <c r="T214" i="11"/>
  <c r="R214" i="11"/>
  <c r="P214" i="11"/>
  <c r="BI212" i="11"/>
  <c r="BH212" i="11"/>
  <c r="BG212" i="11"/>
  <c r="BF212" i="11"/>
  <c r="T212" i="11"/>
  <c r="R212" i="11"/>
  <c r="P212" i="11"/>
  <c r="BI210" i="11"/>
  <c r="BH210" i="11"/>
  <c r="BG210" i="11"/>
  <c r="BF210" i="11"/>
  <c r="T210" i="11"/>
  <c r="R210" i="11"/>
  <c r="P210" i="11"/>
  <c r="BI208" i="11"/>
  <c r="BH208" i="11"/>
  <c r="BG208" i="11"/>
  <c r="BF208" i="11"/>
  <c r="T208" i="11"/>
  <c r="R208" i="11"/>
  <c r="P208" i="11"/>
  <c r="BI206" i="11"/>
  <c r="BH206" i="11"/>
  <c r="BG206" i="11"/>
  <c r="BF206" i="11"/>
  <c r="T206" i="11"/>
  <c r="R206" i="11"/>
  <c r="P206" i="11"/>
  <c r="BI204" i="11"/>
  <c r="BH204" i="11"/>
  <c r="BG204" i="11"/>
  <c r="BF204" i="11"/>
  <c r="T204" i="11"/>
  <c r="R204" i="11"/>
  <c r="P204" i="11"/>
  <c r="BI202" i="11"/>
  <c r="BH202" i="11"/>
  <c r="BG202" i="11"/>
  <c r="BF202" i="11"/>
  <c r="T202" i="11"/>
  <c r="R202" i="11"/>
  <c r="P202" i="11"/>
  <c r="BI200" i="11"/>
  <c r="BH200" i="11"/>
  <c r="BG200" i="11"/>
  <c r="BF200" i="11"/>
  <c r="T200" i="11"/>
  <c r="R200" i="11"/>
  <c r="P200" i="11"/>
  <c r="BI197" i="11"/>
  <c r="BH197" i="11"/>
  <c r="BG197" i="11"/>
  <c r="BF197" i="11"/>
  <c r="T197" i="11"/>
  <c r="R197" i="11"/>
  <c r="P197" i="11"/>
  <c r="BI195" i="11"/>
  <c r="BH195" i="11"/>
  <c r="BG195" i="11"/>
  <c r="BF195" i="11"/>
  <c r="T195" i="11"/>
  <c r="R195" i="11"/>
  <c r="P195" i="11"/>
  <c r="BI193" i="11"/>
  <c r="BH193" i="11"/>
  <c r="BG193" i="11"/>
  <c r="BF193" i="11"/>
  <c r="T193" i="11"/>
  <c r="R193" i="11"/>
  <c r="P193" i="11"/>
  <c r="BI191" i="11"/>
  <c r="BH191" i="11"/>
  <c r="BG191" i="11"/>
  <c r="BF191" i="11"/>
  <c r="T191" i="11"/>
  <c r="R191" i="11"/>
  <c r="P191" i="11"/>
  <c r="BI188" i="11"/>
  <c r="BH188" i="11"/>
  <c r="BG188" i="11"/>
  <c r="BF188" i="11"/>
  <c r="T188" i="11"/>
  <c r="R188" i="11"/>
  <c r="P188" i="11"/>
  <c r="BI186" i="11"/>
  <c r="BH186" i="11"/>
  <c r="BG186" i="11"/>
  <c r="BF186" i="11"/>
  <c r="T186" i="11"/>
  <c r="R186" i="11"/>
  <c r="P186" i="11"/>
  <c r="BI184" i="11"/>
  <c r="BH184" i="11"/>
  <c r="BG184" i="11"/>
  <c r="BF184" i="11"/>
  <c r="T184" i="11"/>
  <c r="R184" i="11"/>
  <c r="P184" i="11"/>
  <c r="BI182" i="11"/>
  <c r="BH182" i="11"/>
  <c r="BG182" i="11"/>
  <c r="BF182" i="11"/>
  <c r="T182" i="11"/>
  <c r="R182" i="11"/>
  <c r="P182" i="11"/>
  <c r="BI180" i="11"/>
  <c r="BH180" i="11"/>
  <c r="BG180" i="11"/>
  <c r="BF180" i="11"/>
  <c r="T180" i="11"/>
  <c r="R180" i="11"/>
  <c r="P180" i="11"/>
  <c r="BI178" i="11"/>
  <c r="BH178" i="11"/>
  <c r="BG178" i="11"/>
  <c r="BF178" i="11"/>
  <c r="T178" i="11"/>
  <c r="R178" i="11"/>
  <c r="P178" i="11"/>
  <c r="BI176" i="11"/>
  <c r="BH176" i="11"/>
  <c r="BG176" i="11"/>
  <c r="BF176" i="11"/>
  <c r="T176" i="11"/>
  <c r="R176" i="11"/>
  <c r="P176" i="11"/>
  <c r="BI174" i="11"/>
  <c r="BH174" i="11"/>
  <c r="BG174" i="11"/>
  <c r="BF174" i="11"/>
  <c r="T174" i="11"/>
  <c r="R174" i="11"/>
  <c r="P174" i="11"/>
  <c r="BI172" i="11"/>
  <c r="BH172" i="11"/>
  <c r="BG172" i="11"/>
  <c r="BF172" i="11"/>
  <c r="T172" i="11"/>
  <c r="R172" i="11"/>
  <c r="P172" i="11"/>
  <c r="BI170" i="11"/>
  <c r="BH170" i="11"/>
  <c r="BG170" i="11"/>
  <c r="BF170" i="11"/>
  <c r="T170" i="11"/>
  <c r="R170" i="11"/>
  <c r="P170" i="11"/>
  <c r="BI168" i="11"/>
  <c r="BH168" i="11"/>
  <c r="BG168" i="11"/>
  <c r="BF168" i="11"/>
  <c r="T168" i="11"/>
  <c r="R168" i="11"/>
  <c r="P168" i="11"/>
  <c r="BI166" i="11"/>
  <c r="BH166" i="11"/>
  <c r="BG166" i="11"/>
  <c r="BF166" i="11"/>
  <c r="T166" i="11"/>
  <c r="R166" i="11"/>
  <c r="P166" i="11"/>
  <c r="BI163" i="11"/>
  <c r="BH163" i="11"/>
  <c r="BG163" i="11"/>
  <c r="BF163" i="11"/>
  <c r="T163" i="11"/>
  <c r="R163" i="11"/>
  <c r="P163" i="11"/>
  <c r="BI161" i="11"/>
  <c r="BH161" i="11"/>
  <c r="BG161" i="11"/>
  <c r="BF161" i="11"/>
  <c r="T161" i="11"/>
  <c r="R161" i="11"/>
  <c r="P161" i="11"/>
  <c r="BI159" i="11"/>
  <c r="BH159" i="11"/>
  <c r="BG159" i="11"/>
  <c r="BF159" i="11"/>
  <c r="T159" i="11"/>
  <c r="R159" i="11"/>
  <c r="P159" i="11"/>
  <c r="BI157" i="11"/>
  <c r="BH157" i="11"/>
  <c r="BG157" i="11"/>
  <c r="BF157" i="11"/>
  <c r="T157" i="11"/>
  <c r="R157" i="11"/>
  <c r="P157" i="11"/>
  <c r="BI155" i="11"/>
  <c r="BH155" i="11"/>
  <c r="BG155" i="11"/>
  <c r="BF155" i="11"/>
  <c r="T155" i="11"/>
  <c r="R155" i="11"/>
  <c r="P155" i="11"/>
  <c r="BI153" i="11"/>
  <c r="BH153" i="11"/>
  <c r="BG153" i="11"/>
  <c r="BF153" i="11"/>
  <c r="T153" i="11"/>
  <c r="R153" i="11"/>
  <c r="P153" i="11"/>
  <c r="BI149" i="11"/>
  <c r="BH149" i="11"/>
  <c r="BG149" i="11"/>
  <c r="BF149" i="11"/>
  <c r="T149" i="11"/>
  <c r="R149" i="11"/>
  <c r="P149" i="11"/>
  <c r="BI147" i="11"/>
  <c r="BH147" i="11"/>
  <c r="BG147" i="11"/>
  <c r="BF147" i="11"/>
  <c r="T147" i="11"/>
  <c r="R147" i="11"/>
  <c r="P147" i="11"/>
  <c r="BI144" i="11"/>
  <c r="BH144" i="11"/>
  <c r="BG144" i="11"/>
  <c r="BF144" i="11"/>
  <c r="T144" i="11"/>
  <c r="T143" i="11"/>
  <c r="R144" i="11"/>
  <c r="R143" i="11"/>
  <c r="P144" i="11"/>
  <c r="P143" i="11"/>
  <c r="BI141" i="11"/>
  <c r="BH141" i="11"/>
  <c r="BG141" i="11"/>
  <c r="BF141" i="11"/>
  <c r="T141" i="11"/>
  <c r="T140" i="11"/>
  <c r="R141" i="11"/>
  <c r="R140" i="11"/>
  <c r="P141" i="11"/>
  <c r="P140" i="11"/>
  <c r="BI138" i="11"/>
  <c r="BH138" i="11"/>
  <c r="BG138" i="11"/>
  <c r="BF138" i="11"/>
  <c r="T138" i="11"/>
  <c r="T137" i="11"/>
  <c r="R138" i="11"/>
  <c r="R137" i="11"/>
  <c r="P138" i="11"/>
  <c r="P137" i="11"/>
  <c r="BI135" i="11"/>
  <c r="BH135" i="11"/>
  <c r="BG135" i="11"/>
  <c r="BF135" i="11"/>
  <c r="T135" i="11"/>
  <c r="T134" i="11"/>
  <c r="R135" i="11"/>
  <c r="R134" i="11"/>
  <c r="P135" i="11"/>
  <c r="P134" i="11"/>
  <c r="BI132" i="11"/>
  <c r="BH132" i="11"/>
  <c r="BG132" i="11"/>
  <c r="BF132" i="11"/>
  <c r="T132" i="11"/>
  <c r="T131" i="11"/>
  <c r="R132" i="11"/>
  <c r="R131" i="11"/>
  <c r="P132" i="11"/>
  <c r="P131" i="11"/>
  <c r="BI129" i="11"/>
  <c r="BH129" i="11"/>
  <c r="BG129" i="11"/>
  <c r="BF129" i="11"/>
  <c r="T129" i="11"/>
  <c r="R129" i="11"/>
  <c r="P129" i="11"/>
  <c r="BI127" i="11"/>
  <c r="BH127" i="11"/>
  <c r="BG127" i="11"/>
  <c r="BF127" i="11"/>
  <c r="T127" i="11"/>
  <c r="R127" i="11"/>
  <c r="P127" i="11"/>
  <c r="BI125" i="11"/>
  <c r="BH125" i="11"/>
  <c r="BG125" i="11"/>
  <c r="BF125" i="11"/>
  <c r="T125" i="11"/>
  <c r="R125" i="11"/>
  <c r="P125" i="11"/>
  <c r="BI121" i="11"/>
  <c r="BH121" i="11"/>
  <c r="BG121" i="11"/>
  <c r="BF121" i="11"/>
  <c r="T121" i="11"/>
  <c r="R121" i="11"/>
  <c r="P121" i="11"/>
  <c r="BI119" i="11"/>
  <c r="BH119" i="11"/>
  <c r="BG119" i="11"/>
  <c r="BF119" i="11"/>
  <c r="T119" i="11"/>
  <c r="R119" i="11"/>
  <c r="P119" i="11"/>
  <c r="BI116" i="11"/>
  <c r="BH116" i="11"/>
  <c r="BG116" i="11"/>
  <c r="BF116" i="11"/>
  <c r="T116" i="11"/>
  <c r="R116" i="11"/>
  <c r="P116" i="11"/>
  <c r="BI114" i="11"/>
  <c r="BH114" i="11"/>
  <c r="BG114" i="11"/>
  <c r="BF114" i="11"/>
  <c r="T114" i="11"/>
  <c r="R114" i="11"/>
  <c r="P114" i="11"/>
  <c r="BI112" i="11"/>
  <c r="BH112" i="11"/>
  <c r="BG112" i="11"/>
  <c r="BF112" i="11"/>
  <c r="T112" i="11"/>
  <c r="R112" i="11"/>
  <c r="P112" i="11"/>
  <c r="BI110" i="11"/>
  <c r="BH110" i="11"/>
  <c r="BG110" i="11"/>
  <c r="BF110" i="11"/>
  <c r="T110" i="11"/>
  <c r="R110" i="11"/>
  <c r="P110" i="11"/>
  <c r="BI108" i="11"/>
  <c r="BH108" i="11"/>
  <c r="BG108" i="11"/>
  <c r="BF108" i="11"/>
  <c r="T108" i="11"/>
  <c r="R108" i="11"/>
  <c r="P108" i="11"/>
  <c r="BI105" i="11"/>
  <c r="BH105" i="11"/>
  <c r="BG105" i="11"/>
  <c r="BF105" i="11"/>
  <c r="T105" i="11"/>
  <c r="R105" i="11"/>
  <c r="P105" i="11"/>
  <c r="BI103" i="11"/>
  <c r="BH103" i="11"/>
  <c r="BG103" i="11"/>
  <c r="BF103" i="11"/>
  <c r="T103" i="11"/>
  <c r="R103" i="11"/>
  <c r="P103" i="11"/>
  <c r="BI100" i="11"/>
  <c r="BH100" i="11"/>
  <c r="BG100" i="11"/>
  <c r="BF100" i="11"/>
  <c r="T100" i="11"/>
  <c r="R100" i="11"/>
  <c r="P100" i="11"/>
  <c r="BI98" i="11"/>
  <c r="BH98" i="11"/>
  <c r="BG98" i="11"/>
  <c r="BF98" i="11"/>
  <c r="T98" i="11"/>
  <c r="R98" i="11"/>
  <c r="P98" i="11"/>
  <c r="F90" i="11"/>
  <c r="E88" i="11"/>
  <c r="F52" i="11"/>
  <c r="E50" i="11"/>
  <c r="J24" i="11"/>
  <c r="E24" i="11"/>
  <c r="J93" i="11"/>
  <c r="J23" i="11"/>
  <c r="J21" i="11"/>
  <c r="E21" i="11"/>
  <c r="J92" i="11"/>
  <c r="J20" i="11"/>
  <c r="J18" i="11"/>
  <c r="E18" i="11"/>
  <c r="F93" i="11"/>
  <c r="J17" i="11"/>
  <c r="J15" i="11"/>
  <c r="E15" i="11"/>
  <c r="F92" i="11"/>
  <c r="J14" i="11"/>
  <c r="J12" i="11"/>
  <c r="J52" i="11"/>
  <c r="E7" i="11"/>
  <c r="E86" i="11"/>
  <c r="J37" i="10"/>
  <c r="J36" i="10"/>
  <c r="AY63" i="1"/>
  <c r="J35" i="10"/>
  <c r="AX63" i="1"/>
  <c r="BI165" i="10"/>
  <c r="BH165" i="10"/>
  <c r="BG165" i="10"/>
  <c r="BF165" i="10"/>
  <c r="T165" i="10"/>
  <c r="T164" i="10"/>
  <c r="R165" i="10"/>
  <c r="R164" i="10"/>
  <c r="P165" i="10"/>
  <c r="P164" i="10"/>
  <c r="BI162" i="10"/>
  <c r="BH162" i="10"/>
  <c r="BG162" i="10"/>
  <c r="BF162" i="10"/>
  <c r="T162" i="10"/>
  <c r="R162" i="10"/>
  <c r="P162" i="10"/>
  <c r="BI156" i="10"/>
  <c r="BH156" i="10"/>
  <c r="BG156" i="10"/>
  <c r="BF156" i="10"/>
  <c r="T156" i="10"/>
  <c r="R156" i="10"/>
  <c r="P156" i="10"/>
  <c r="BI151" i="10"/>
  <c r="BH151" i="10"/>
  <c r="BG151" i="10"/>
  <c r="BF151" i="10"/>
  <c r="T151" i="10"/>
  <c r="R151" i="10"/>
  <c r="P151" i="10"/>
  <c r="BI145" i="10"/>
  <c r="BH145" i="10"/>
  <c r="BG145" i="10"/>
  <c r="BF145" i="10"/>
  <c r="T145" i="10"/>
  <c r="R145" i="10"/>
  <c r="P145" i="10"/>
  <c r="BI142" i="10"/>
  <c r="BH142" i="10"/>
  <c r="BG142" i="10"/>
  <c r="BF142" i="10"/>
  <c r="T142" i="10"/>
  <c r="R142" i="10"/>
  <c r="P142" i="10"/>
  <c r="BI136" i="10"/>
  <c r="BH136" i="10"/>
  <c r="BG136" i="10"/>
  <c r="BF136" i="10"/>
  <c r="T136" i="10"/>
  <c r="R136" i="10"/>
  <c r="P136" i="10"/>
  <c r="BI130" i="10"/>
  <c r="BH130" i="10"/>
  <c r="BG130" i="10"/>
  <c r="BF130" i="10"/>
  <c r="T130" i="10"/>
  <c r="R130" i="10"/>
  <c r="P130" i="10"/>
  <c r="BI128" i="10"/>
  <c r="BH128" i="10"/>
  <c r="BG128" i="10"/>
  <c r="BF128" i="10"/>
  <c r="T128" i="10"/>
  <c r="R128" i="10"/>
  <c r="P128" i="10"/>
  <c r="BI126" i="10"/>
  <c r="BH126" i="10"/>
  <c r="BG126" i="10"/>
  <c r="BF126" i="10"/>
  <c r="T126" i="10"/>
  <c r="R126" i="10"/>
  <c r="P126" i="10"/>
  <c r="BI124" i="10"/>
  <c r="BH124" i="10"/>
  <c r="BG124" i="10"/>
  <c r="BF124" i="10"/>
  <c r="T124" i="10"/>
  <c r="R124" i="10"/>
  <c r="P124" i="10"/>
  <c r="BI122" i="10"/>
  <c r="BH122" i="10"/>
  <c r="BG122" i="10"/>
  <c r="BF122" i="10"/>
  <c r="T122" i="10"/>
  <c r="R122" i="10"/>
  <c r="P122" i="10"/>
  <c r="BI117" i="10"/>
  <c r="BH117" i="10"/>
  <c r="BG117" i="10"/>
  <c r="BF117" i="10"/>
  <c r="T117" i="10"/>
  <c r="R117" i="10"/>
  <c r="P117" i="10"/>
  <c r="BI112" i="10"/>
  <c r="BH112" i="10"/>
  <c r="BG112" i="10"/>
  <c r="BF112" i="10"/>
  <c r="T112" i="10"/>
  <c r="R112" i="10"/>
  <c r="P112" i="10"/>
  <c r="BI109" i="10"/>
  <c r="BH109" i="10"/>
  <c r="BG109" i="10"/>
  <c r="BF109" i="10"/>
  <c r="T109" i="10"/>
  <c r="R109" i="10"/>
  <c r="P109" i="10"/>
  <c r="BI106" i="10"/>
  <c r="BH106" i="10"/>
  <c r="BG106" i="10"/>
  <c r="BF106" i="10"/>
  <c r="T106" i="10"/>
  <c r="R106" i="10"/>
  <c r="P106" i="10"/>
  <c r="BI102" i="10"/>
  <c r="BH102" i="10"/>
  <c r="BG102" i="10"/>
  <c r="BF102" i="10"/>
  <c r="T102" i="10"/>
  <c r="R102" i="10"/>
  <c r="P102" i="10"/>
  <c r="BI98" i="10"/>
  <c r="BH98" i="10"/>
  <c r="BG98" i="10"/>
  <c r="BF98" i="10"/>
  <c r="T98" i="10"/>
  <c r="R98" i="10"/>
  <c r="P98" i="10"/>
  <c r="BI95" i="10"/>
  <c r="BH95" i="10"/>
  <c r="BG95" i="10"/>
  <c r="BF95" i="10"/>
  <c r="T95" i="10"/>
  <c r="R95" i="10"/>
  <c r="P95" i="10"/>
  <c r="BI90" i="10"/>
  <c r="BH90" i="10"/>
  <c r="BG90" i="10"/>
  <c r="BF90" i="10"/>
  <c r="T90" i="10"/>
  <c r="R90" i="10"/>
  <c r="P90" i="10"/>
  <c r="BI85" i="10"/>
  <c r="BH85" i="10"/>
  <c r="BG85" i="10"/>
  <c r="BF85" i="10"/>
  <c r="T85" i="10"/>
  <c r="R85" i="10"/>
  <c r="P85" i="10"/>
  <c r="J79" i="10"/>
  <c r="J78" i="10"/>
  <c r="F78" i="10"/>
  <c r="F76" i="10"/>
  <c r="E74" i="10"/>
  <c r="J55" i="10"/>
  <c r="J54" i="10"/>
  <c r="F54" i="10"/>
  <c r="F52" i="10"/>
  <c r="E50" i="10"/>
  <c r="J18" i="10"/>
  <c r="E18" i="10"/>
  <c r="F55" i="10"/>
  <c r="J17" i="10"/>
  <c r="J12" i="10"/>
  <c r="J76" i="10"/>
  <c r="E7" i="10"/>
  <c r="E72" i="10"/>
  <c r="J37" i="9"/>
  <c r="J36" i="9"/>
  <c r="AY62" i="1"/>
  <c r="J35" i="9"/>
  <c r="AX62" i="1"/>
  <c r="BI163" i="9"/>
  <c r="BH163" i="9"/>
  <c r="BG163" i="9"/>
  <c r="BF163" i="9"/>
  <c r="T163" i="9"/>
  <c r="T162" i="9"/>
  <c r="R163" i="9"/>
  <c r="R162" i="9"/>
  <c r="P163" i="9"/>
  <c r="P162" i="9"/>
  <c r="BI156" i="9"/>
  <c r="BH156" i="9"/>
  <c r="BG156" i="9"/>
  <c r="BF156" i="9"/>
  <c r="T156" i="9"/>
  <c r="R156" i="9"/>
  <c r="P156" i="9"/>
  <c r="BI151" i="9"/>
  <c r="BH151" i="9"/>
  <c r="BG151" i="9"/>
  <c r="BF151" i="9"/>
  <c r="T151" i="9"/>
  <c r="R151" i="9"/>
  <c r="P151" i="9"/>
  <c r="BI145" i="9"/>
  <c r="BH145" i="9"/>
  <c r="BG145" i="9"/>
  <c r="BF145" i="9"/>
  <c r="T145" i="9"/>
  <c r="R145" i="9"/>
  <c r="P145" i="9"/>
  <c r="BI142" i="9"/>
  <c r="BH142" i="9"/>
  <c r="BG142" i="9"/>
  <c r="BF142" i="9"/>
  <c r="T142" i="9"/>
  <c r="R142" i="9"/>
  <c r="P142" i="9"/>
  <c r="BI136" i="9"/>
  <c r="BH136" i="9"/>
  <c r="BG136" i="9"/>
  <c r="BF136" i="9"/>
  <c r="T136" i="9"/>
  <c r="R136" i="9"/>
  <c r="P136" i="9"/>
  <c r="BI130" i="9"/>
  <c r="BH130" i="9"/>
  <c r="BG130" i="9"/>
  <c r="BF130" i="9"/>
  <c r="T130" i="9"/>
  <c r="R130" i="9"/>
  <c r="P130" i="9"/>
  <c r="BI128" i="9"/>
  <c r="BH128" i="9"/>
  <c r="BG128" i="9"/>
  <c r="BF128" i="9"/>
  <c r="T128" i="9"/>
  <c r="R128" i="9"/>
  <c r="P128" i="9"/>
  <c r="BI126" i="9"/>
  <c r="BH126" i="9"/>
  <c r="BG126" i="9"/>
  <c r="BF126" i="9"/>
  <c r="T126" i="9"/>
  <c r="R126" i="9"/>
  <c r="P126" i="9"/>
  <c r="BI124" i="9"/>
  <c r="BH124" i="9"/>
  <c r="BG124" i="9"/>
  <c r="BF124" i="9"/>
  <c r="T124" i="9"/>
  <c r="R124" i="9"/>
  <c r="P124" i="9"/>
  <c r="BI122" i="9"/>
  <c r="BH122" i="9"/>
  <c r="BG122" i="9"/>
  <c r="BF122" i="9"/>
  <c r="T122" i="9"/>
  <c r="R122" i="9"/>
  <c r="P122" i="9"/>
  <c r="BI117" i="9"/>
  <c r="BH117" i="9"/>
  <c r="BG117" i="9"/>
  <c r="BF117" i="9"/>
  <c r="T117" i="9"/>
  <c r="R117" i="9"/>
  <c r="P117" i="9"/>
  <c r="BI112" i="9"/>
  <c r="BH112" i="9"/>
  <c r="BG112" i="9"/>
  <c r="BF112" i="9"/>
  <c r="T112" i="9"/>
  <c r="R112" i="9"/>
  <c r="P112" i="9"/>
  <c r="BI109" i="9"/>
  <c r="BH109" i="9"/>
  <c r="BG109" i="9"/>
  <c r="BF109" i="9"/>
  <c r="T109" i="9"/>
  <c r="R109" i="9"/>
  <c r="P109" i="9"/>
  <c r="BI106" i="9"/>
  <c r="BH106" i="9"/>
  <c r="BG106" i="9"/>
  <c r="BF106" i="9"/>
  <c r="T106" i="9"/>
  <c r="R106" i="9"/>
  <c r="P106" i="9"/>
  <c r="BI102" i="9"/>
  <c r="BH102" i="9"/>
  <c r="BG102" i="9"/>
  <c r="BF102" i="9"/>
  <c r="T102" i="9"/>
  <c r="R102" i="9"/>
  <c r="P102" i="9"/>
  <c r="BI98" i="9"/>
  <c r="BH98" i="9"/>
  <c r="BG98" i="9"/>
  <c r="BF98" i="9"/>
  <c r="T98" i="9"/>
  <c r="R98" i="9"/>
  <c r="P98" i="9"/>
  <c r="BI95" i="9"/>
  <c r="BH95" i="9"/>
  <c r="BG95" i="9"/>
  <c r="BF95" i="9"/>
  <c r="T95" i="9"/>
  <c r="R95" i="9"/>
  <c r="P95" i="9"/>
  <c r="BI90" i="9"/>
  <c r="BH90" i="9"/>
  <c r="BG90" i="9"/>
  <c r="BF90" i="9"/>
  <c r="T90" i="9"/>
  <c r="R90" i="9"/>
  <c r="P90" i="9"/>
  <c r="BI85" i="9"/>
  <c r="BH85" i="9"/>
  <c r="BG85" i="9"/>
  <c r="BF85" i="9"/>
  <c r="T85" i="9"/>
  <c r="R85" i="9"/>
  <c r="P85" i="9"/>
  <c r="J79" i="9"/>
  <c r="J78" i="9"/>
  <c r="F78" i="9"/>
  <c r="F76" i="9"/>
  <c r="E74" i="9"/>
  <c r="J55" i="9"/>
  <c r="J54" i="9"/>
  <c r="F54" i="9"/>
  <c r="F52" i="9"/>
  <c r="E50" i="9"/>
  <c r="J18" i="9"/>
  <c r="E18" i="9"/>
  <c r="F55" i="9"/>
  <c r="J17" i="9"/>
  <c r="J12" i="9"/>
  <c r="J76" i="9"/>
  <c r="E7" i="9"/>
  <c r="E48" i="9"/>
  <c r="J37" i="8"/>
  <c r="J36" i="8"/>
  <c r="AY61" i="1"/>
  <c r="J35" i="8"/>
  <c r="AX61" i="1"/>
  <c r="BI163" i="8"/>
  <c r="BH163" i="8"/>
  <c r="BG163" i="8"/>
  <c r="BF163" i="8"/>
  <c r="T163" i="8"/>
  <c r="T162" i="8"/>
  <c r="R163" i="8"/>
  <c r="R162" i="8"/>
  <c r="P163" i="8"/>
  <c r="P162" i="8"/>
  <c r="BI159" i="8"/>
  <c r="BH159" i="8"/>
  <c r="BG159" i="8"/>
  <c r="BF159" i="8"/>
  <c r="T159" i="8"/>
  <c r="R159" i="8"/>
  <c r="P159" i="8"/>
  <c r="BI156" i="8"/>
  <c r="BH156" i="8"/>
  <c r="BG156" i="8"/>
  <c r="BF156" i="8"/>
  <c r="T156" i="8"/>
  <c r="R156" i="8"/>
  <c r="P156" i="8"/>
  <c r="BI152" i="8"/>
  <c r="BH152" i="8"/>
  <c r="BG152" i="8"/>
  <c r="BF152" i="8"/>
  <c r="T152" i="8"/>
  <c r="R152" i="8"/>
  <c r="P152" i="8"/>
  <c r="BI148" i="8"/>
  <c r="BH148" i="8"/>
  <c r="BG148" i="8"/>
  <c r="BF148" i="8"/>
  <c r="T148" i="8"/>
  <c r="R148" i="8"/>
  <c r="P148" i="8"/>
  <c r="BI145" i="8"/>
  <c r="BH145" i="8"/>
  <c r="BG145" i="8"/>
  <c r="BF145" i="8"/>
  <c r="T145" i="8"/>
  <c r="R145" i="8"/>
  <c r="P145" i="8"/>
  <c r="BI139" i="8"/>
  <c r="BH139" i="8"/>
  <c r="BG139" i="8"/>
  <c r="BF139" i="8"/>
  <c r="T139" i="8"/>
  <c r="R139" i="8"/>
  <c r="P139" i="8"/>
  <c r="BI134" i="8"/>
  <c r="BH134" i="8"/>
  <c r="BG134" i="8"/>
  <c r="BF134" i="8"/>
  <c r="T134" i="8"/>
  <c r="R134" i="8"/>
  <c r="P134" i="8"/>
  <c r="BI128" i="8"/>
  <c r="BH128" i="8"/>
  <c r="BG128" i="8"/>
  <c r="BF128" i="8"/>
  <c r="T128" i="8"/>
  <c r="R128" i="8"/>
  <c r="P128" i="8"/>
  <c r="BI125" i="8"/>
  <c r="BH125" i="8"/>
  <c r="BG125" i="8"/>
  <c r="BF125" i="8"/>
  <c r="T125" i="8"/>
  <c r="R125" i="8"/>
  <c r="P125" i="8"/>
  <c r="BI119" i="8"/>
  <c r="BH119" i="8"/>
  <c r="BG119" i="8"/>
  <c r="BF119" i="8"/>
  <c r="T119" i="8"/>
  <c r="R119" i="8"/>
  <c r="P119" i="8"/>
  <c r="BI113" i="8"/>
  <c r="BH113" i="8"/>
  <c r="BG113" i="8"/>
  <c r="BF113" i="8"/>
  <c r="T113" i="8"/>
  <c r="R113" i="8"/>
  <c r="P113" i="8"/>
  <c r="BI111" i="8"/>
  <c r="BH111" i="8"/>
  <c r="BG111" i="8"/>
  <c r="BF111" i="8"/>
  <c r="T111" i="8"/>
  <c r="R111" i="8"/>
  <c r="P111" i="8"/>
  <c r="BI109" i="8"/>
  <c r="BH109" i="8"/>
  <c r="BG109" i="8"/>
  <c r="BF109" i="8"/>
  <c r="T109" i="8"/>
  <c r="R109" i="8"/>
  <c r="P109" i="8"/>
  <c r="BI107" i="8"/>
  <c r="BH107" i="8"/>
  <c r="BG107" i="8"/>
  <c r="BF107" i="8"/>
  <c r="T107" i="8"/>
  <c r="R107" i="8"/>
  <c r="P107" i="8"/>
  <c r="BI105" i="8"/>
  <c r="BH105" i="8"/>
  <c r="BG105" i="8"/>
  <c r="BF105" i="8"/>
  <c r="T105" i="8"/>
  <c r="R105" i="8"/>
  <c r="P105" i="8"/>
  <c r="BI100" i="8"/>
  <c r="BH100" i="8"/>
  <c r="BG100" i="8"/>
  <c r="BF100" i="8"/>
  <c r="T100" i="8"/>
  <c r="R100" i="8"/>
  <c r="P100" i="8"/>
  <c r="BI95" i="8"/>
  <c r="BH95" i="8"/>
  <c r="BG95" i="8"/>
  <c r="BF95" i="8"/>
  <c r="T95" i="8"/>
  <c r="R95" i="8"/>
  <c r="P95" i="8"/>
  <c r="BI90" i="8"/>
  <c r="BH90" i="8"/>
  <c r="BG90" i="8"/>
  <c r="BF90" i="8"/>
  <c r="T90" i="8"/>
  <c r="R90" i="8"/>
  <c r="P90" i="8"/>
  <c r="BI85" i="8"/>
  <c r="BH85" i="8"/>
  <c r="BG85" i="8"/>
  <c r="BF85" i="8"/>
  <c r="T85" i="8"/>
  <c r="R85" i="8"/>
  <c r="P85" i="8"/>
  <c r="J79" i="8"/>
  <c r="J78" i="8"/>
  <c r="F78" i="8"/>
  <c r="F76" i="8"/>
  <c r="E74" i="8"/>
  <c r="J55" i="8"/>
  <c r="J54" i="8"/>
  <c r="F54" i="8"/>
  <c r="F52" i="8"/>
  <c r="E50" i="8"/>
  <c r="J18" i="8"/>
  <c r="E18" i="8"/>
  <c r="F55" i="8"/>
  <c r="J17" i="8"/>
  <c r="J12" i="8"/>
  <c r="J52" i="8"/>
  <c r="E7" i="8"/>
  <c r="E48" i="8"/>
  <c r="J37" i="7"/>
  <c r="J36" i="7"/>
  <c r="AY60" i="1"/>
  <c r="J35" i="7"/>
  <c r="AX60" i="1"/>
  <c r="BI285" i="7"/>
  <c r="BH285" i="7"/>
  <c r="BG285" i="7"/>
  <c r="BF285" i="7"/>
  <c r="T285" i="7"/>
  <c r="T284" i="7"/>
  <c r="R285" i="7"/>
  <c r="R284" i="7"/>
  <c r="P285" i="7"/>
  <c r="P284" i="7"/>
  <c r="BI281" i="7"/>
  <c r="BH281" i="7"/>
  <c r="BG281" i="7"/>
  <c r="BF281" i="7"/>
  <c r="T281" i="7"/>
  <c r="R281" i="7"/>
  <c r="P281" i="7"/>
  <c r="BI273" i="7"/>
  <c r="BH273" i="7"/>
  <c r="BG273" i="7"/>
  <c r="BF273" i="7"/>
  <c r="T273" i="7"/>
  <c r="R273" i="7"/>
  <c r="P273" i="7"/>
  <c r="BI266" i="7"/>
  <c r="BH266" i="7"/>
  <c r="BG266" i="7"/>
  <c r="BF266" i="7"/>
  <c r="T266" i="7"/>
  <c r="R266" i="7"/>
  <c r="P266" i="7"/>
  <c r="BI261" i="7"/>
  <c r="BH261" i="7"/>
  <c r="BG261" i="7"/>
  <c r="BF261" i="7"/>
  <c r="T261" i="7"/>
  <c r="R261" i="7"/>
  <c r="P261" i="7"/>
  <c r="BI254" i="7"/>
  <c r="BH254" i="7"/>
  <c r="BG254" i="7"/>
  <c r="BF254" i="7"/>
  <c r="T254" i="7"/>
  <c r="R254" i="7"/>
  <c r="P254" i="7"/>
  <c r="BI251" i="7"/>
  <c r="BH251" i="7"/>
  <c r="BG251" i="7"/>
  <c r="BF251" i="7"/>
  <c r="T251" i="7"/>
  <c r="R251" i="7"/>
  <c r="P251" i="7"/>
  <c r="BI245" i="7"/>
  <c r="BH245" i="7"/>
  <c r="BG245" i="7"/>
  <c r="BF245" i="7"/>
  <c r="T245" i="7"/>
  <c r="R245" i="7"/>
  <c r="P245" i="7"/>
  <c r="BI243" i="7"/>
  <c r="BH243" i="7"/>
  <c r="BG243" i="7"/>
  <c r="BF243" i="7"/>
  <c r="T243" i="7"/>
  <c r="R243" i="7"/>
  <c r="P243" i="7"/>
  <c r="BI238" i="7"/>
  <c r="BH238" i="7"/>
  <c r="BG238" i="7"/>
  <c r="BF238" i="7"/>
  <c r="T238" i="7"/>
  <c r="R238" i="7"/>
  <c r="P238" i="7"/>
  <c r="BI235" i="7"/>
  <c r="BH235" i="7"/>
  <c r="BG235" i="7"/>
  <c r="BF235" i="7"/>
  <c r="T235" i="7"/>
  <c r="R235" i="7"/>
  <c r="P235" i="7"/>
  <c r="BI226" i="7"/>
  <c r="BH226" i="7"/>
  <c r="BG226" i="7"/>
  <c r="BF226" i="7"/>
  <c r="T226" i="7"/>
  <c r="R226" i="7"/>
  <c r="P226" i="7"/>
  <c r="BI223" i="7"/>
  <c r="BH223" i="7"/>
  <c r="BG223" i="7"/>
  <c r="BF223" i="7"/>
  <c r="T223" i="7"/>
  <c r="R223" i="7"/>
  <c r="P223" i="7"/>
  <c r="BI214" i="7"/>
  <c r="BH214" i="7"/>
  <c r="BG214" i="7"/>
  <c r="BF214" i="7"/>
  <c r="T214" i="7"/>
  <c r="R214" i="7"/>
  <c r="P214" i="7"/>
  <c r="BI210" i="7"/>
  <c r="BH210" i="7"/>
  <c r="BG210" i="7"/>
  <c r="BF210" i="7"/>
  <c r="T210" i="7"/>
  <c r="R210" i="7"/>
  <c r="P210" i="7"/>
  <c r="BI207" i="7"/>
  <c r="BH207" i="7"/>
  <c r="BG207" i="7"/>
  <c r="BF207" i="7"/>
  <c r="T207" i="7"/>
  <c r="R207" i="7"/>
  <c r="P207" i="7"/>
  <c r="BI204" i="7"/>
  <c r="BH204" i="7"/>
  <c r="BG204" i="7"/>
  <c r="BF204" i="7"/>
  <c r="T204" i="7"/>
  <c r="R204" i="7"/>
  <c r="P204" i="7"/>
  <c r="BI201" i="7"/>
  <c r="BH201" i="7"/>
  <c r="BG201" i="7"/>
  <c r="BF201" i="7"/>
  <c r="T201" i="7"/>
  <c r="R201" i="7"/>
  <c r="P201" i="7"/>
  <c r="BI198" i="7"/>
  <c r="BH198" i="7"/>
  <c r="BG198" i="7"/>
  <c r="BF198" i="7"/>
  <c r="T198" i="7"/>
  <c r="R198" i="7"/>
  <c r="P198" i="7"/>
  <c r="BI195" i="7"/>
  <c r="BH195" i="7"/>
  <c r="BG195" i="7"/>
  <c r="BF195" i="7"/>
  <c r="T195" i="7"/>
  <c r="R195" i="7"/>
  <c r="P195" i="7"/>
  <c r="BI193" i="7"/>
  <c r="BH193" i="7"/>
  <c r="BG193" i="7"/>
  <c r="BF193" i="7"/>
  <c r="T193" i="7"/>
  <c r="R193" i="7"/>
  <c r="P193" i="7"/>
  <c r="BI191" i="7"/>
  <c r="BH191" i="7"/>
  <c r="BG191" i="7"/>
  <c r="BF191" i="7"/>
  <c r="T191" i="7"/>
  <c r="R191" i="7"/>
  <c r="P191" i="7"/>
  <c r="BI189" i="7"/>
  <c r="BH189" i="7"/>
  <c r="BG189" i="7"/>
  <c r="BF189" i="7"/>
  <c r="T189" i="7"/>
  <c r="R189" i="7"/>
  <c r="P189" i="7"/>
  <c r="BI187" i="7"/>
  <c r="BH187" i="7"/>
  <c r="BG187" i="7"/>
  <c r="BF187" i="7"/>
  <c r="T187" i="7"/>
  <c r="R187" i="7"/>
  <c r="P187" i="7"/>
  <c r="BI185" i="7"/>
  <c r="BH185" i="7"/>
  <c r="BG185" i="7"/>
  <c r="BF185" i="7"/>
  <c r="T185" i="7"/>
  <c r="R185" i="7"/>
  <c r="P185" i="7"/>
  <c r="BI183" i="7"/>
  <c r="BH183" i="7"/>
  <c r="BG183" i="7"/>
  <c r="BF183" i="7"/>
  <c r="T183" i="7"/>
  <c r="R183" i="7"/>
  <c r="P183" i="7"/>
  <c r="BI181" i="7"/>
  <c r="BH181" i="7"/>
  <c r="BG181" i="7"/>
  <c r="BF181" i="7"/>
  <c r="T181" i="7"/>
  <c r="R181" i="7"/>
  <c r="P181" i="7"/>
  <c r="BI179" i="7"/>
  <c r="BH179" i="7"/>
  <c r="BG179" i="7"/>
  <c r="BF179" i="7"/>
  <c r="T179" i="7"/>
  <c r="R179" i="7"/>
  <c r="P179" i="7"/>
  <c r="BI177" i="7"/>
  <c r="BH177" i="7"/>
  <c r="BG177" i="7"/>
  <c r="BF177" i="7"/>
  <c r="T177" i="7"/>
  <c r="R177" i="7"/>
  <c r="P177" i="7"/>
  <c r="BI175" i="7"/>
  <c r="BH175" i="7"/>
  <c r="BG175" i="7"/>
  <c r="BF175" i="7"/>
  <c r="T175" i="7"/>
  <c r="R175" i="7"/>
  <c r="P175" i="7"/>
  <c r="BI173" i="7"/>
  <c r="BH173" i="7"/>
  <c r="BG173" i="7"/>
  <c r="BF173" i="7"/>
  <c r="T173" i="7"/>
  <c r="R173" i="7"/>
  <c r="P173" i="7"/>
  <c r="BI171" i="7"/>
  <c r="BH171" i="7"/>
  <c r="BG171" i="7"/>
  <c r="BF171" i="7"/>
  <c r="T171" i="7"/>
  <c r="R171" i="7"/>
  <c r="P171" i="7"/>
  <c r="BI169" i="7"/>
  <c r="BH169" i="7"/>
  <c r="BG169" i="7"/>
  <c r="BF169" i="7"/>
  <c r="T169" i="7"/>
  <c r="R169" i="7"/>
  <c r="P169" i="7"/>
  <c r="BI167" i="7"/>
  <c r="BH167" i="7"/>
  <c r="BG167" i="7"/>
  <c r="BF167" i="7"/>
  <c r="T167" i="7"/>
  <c r="R167" i="7"/>
  <c r="P167" i="7"/>
  <c r="BI165" i="7"/>
  <c r="BH165" i="7"/>
  <c r="BG165" i="7"/>
  <c r="BF165" i="7"/>
  <c r="T165" i="7"/>
  <c r="R165" i="7"/>
  <c r="P165" i="7"/>
  <c r="BI163" i="7"/>
  <c r="BH163" i="7"/>
  <c r="BG163" i="7"/>
  <c r="BF163" i="7"/>
  <c r="T163" i="7"/>
  <c r="R163" i="7"/>
  <c r="P163" i="7"/>
  <c r="BI161" i="7"/>
  <c r="BH161" i="7"/>
  <c r="BG161" i="7"/>
  <c r="BF161" i="7"/>
  <c r="T161" i="7"/>
  <c r="R161" i="7"/>
  <c r="P161" i="7"/>
  <c r="BI159" i="7"/>
  <c r="BH159" i="7"/>
  <c r="BG159" i="7"/>
  <c r="BF159" i="7"/>
  <c r="T159" i="7"/>
  <c r="R159" i="7"/>
  <c r="P159" i="7"/>
  <c r="BI157" i="7"/>
  <c r="BH157" i="7"/>
  <c r="BG157" i="7"/>
  <c r="BF157" i="7"/>
  <c r="T157" i="7"/>
  <c r="R157" i="7"/>
  <c r="P157" i="7"/>
  <c r="BI155" i="7"/>
  <c r="BH155" i="7"/>
  <c r="BG155" i="7"/>
  <c r="BF155" i="7"/>
  <c r="T155" i="7"/>
  <c r="R155" i="7"/>
  <c r="P155" i="7"/>
  <c r="BI153" i="7"/>
  <c r="BH153" i="7"/>
  <c r="BG153" i="7"/>
  <c r="BF153" i="7"/>
  <c r="T153" i="7"/>
  <c r="R153" i="7"/>
  <c r="P153" i="7"/>
  <c r="BI151" i="7"/>
  <c r="BH151" i="7"/>
  <c r="BG151" i="7"/>
  <c r="BF151" i="7"/>
  <c r="T151" i="7"/>
  <c r="R151" i="7"/>
  <c r="P151" i="7"/>
  <c r="BI149" i="7"/>
  <c r="BH149" i="7"/>
  <c r="BG149" i="7"/>
  <c r="BF149" i="7"/>
  <c r="T149" i="7"/>
  <c r="R149" i="7"/>
  <c r="P149" i="7"/>
  <c r="BI147" i="7"/>
  <c r="BH147" i="7"/>
  <c r="BG147" i="7"/>
  <c r="BF147" i="7"/>
  <c r="T147" i="7"/>
  <c r="R147" i="7"/>
  <c r="P147" i="7"/>
  <c r="BI145" i="7"/>
  <c r="BH145" i="7"/>
  <c r="BG145" i="7"/>
  <c r="BF145" i="7"/>
  <c r="T145" i="7"/>
  <c r="R145" i="7"/>
  <c r="P145" i="7"/>
  <c r="BI143" i="7"/>
  <c r="BH143" i="7"/>
  <c r="BG143" i="7"/>
  <c r="BF143" i="7"/>
  <c r="T143" i="7"/>
  <c r="R143" i="7"/>
  <c r="P143" i="7"/>
  <c r="BI138" i="7"/>
  <c r="BH138" i="7"/>
  <c r="BG138" i="7"/>
  <c r="BF138" i="7"/>
  <c r="T138" i="7"/>
  <c r="R138" i="7"/>
  <c r="P138" i="7"/>
  <c r="BI131" i="7"/>
  <c r="BH131" i="7"/>
  <c r="BG131" i="7"/>
  <c r="BF131" i="7"/>
  <c r="T131" i="7"/>
  <c r="R131" i="7"/>
  <c r="P131" i="7"/>
  <c r="BI126" i="7"/>
  <c r="BH126" i="7"/>
  <c r="BG126" i="7"/>
  <c r="BF126" i="7"/>
  <c r="T126" i="7"/>
  <c r="R126" i="7"/>
  <c r="P126" i="7"/>
  <c r="BI123" i="7"/>
  <c r="BH123" i="7"/>
  <c r="BG123" i="7"/>
  <c r="BF123" i="7"/>
  <c r="T123" i="7"/>
  <c r="R123" i="7"/>
  <c r="P123" i="7"/>
  <c r="BI118" i="7"/>
  <c r="BH118" i="7"/>
  <c r="BG118" i="7"/>
  <c r="BF118" i="7"/>
  <c r="T118" i="7"/>
  <c r="R118" i="7"/>
  <c r="P118" i="7"/>
  <c r="BI115" i="7"/>
  <c r="BH115" i="7"/>
  <c r="BG115" i="7"/>
  <c r="BF115" i="7"/>
  <c r="T115" i="7"/>
  <c r="R115" i="7"/>
  <c r="P115" i="7"/>
  <c r="BI108" i="7"/>
  <c r="BH108" i="7"/>
  <c r="BG108" i="7"/>
  <c r="BF108" i="7"/>
  <c r="T108" i="7"/>
  <c r="R108" i="7"/>
  <c r="P108" i="7"/>
  <c r="BI105" i="7"/>
  <c r="BH105" i="7"/>
  <c r="BG105" i="7"/>
  <c r="BF105" i="7"/>
  <c r="T105" i="7"/>
  <c r="R105" i="7"/>
  <c r="P105" i="7"/>
  <c r="BI100" i="7"/>
  <c r="BH100" i="7"/>
  <c r="BG100" i="7"/>
  <c r="BF100" i="7"/>
  <c r="T100" i="7"/>
  <c r="R100" i="7"/>
  <c r="P100" i="7"/>
  <c r="BI95" i="7"/>
  <c r="BH95" i="7"/>
  <c r="BG95" i="7"/>
  <c r="BF95" i="7"/>
  <c r="T95" i="7"/>
  <c r="R95" i="7"/>
  <c r="P95" i="7"/>
  <c r="BI90" i="7"/>
  <c r="BH90" i="7"/>
  <c r="BG90" i="7"/>
  <c r="BF90" i="7"/>
  <c r="T90" i="7"/>
  <c r="R90" i="7"/>
  <c r="P90" i="7"/>
  <c r="BI85" i="7"/>
  <c r="BH85" i="7"/>
  <c r="BG85" i="7"/>
  <c r="BF85" i="7"/>
  <c r="T85" i="7"/>
  <c r="R85" i="7"/>
  <c r="P85" i="7"/>
  <c r="J79" i="7"/>
  <c r="J78" i="7"/>
  <c r="F78" i="7"/>
  <c r="F76" i="7"/>
  <c r="E74" i="7"/>
  <c r="J55" i="7"/>
  <c r="J54" i="7"/>
  <c r="F54" i="7"/>
  <c r="F52" i="7"/>
  <c r="E50" i="7"/>
  <c r="J18" i="7"/>
  <c r="E18" i="7"/>
  <c r="F55" i="7"/>
  <c r="J17" i="7"/>
  <c r="J12" i="7"/>
  <c r="J76" i="7"/>
  <c r="E7" i="7"/>
  <c r="E48" i="7"/>
  <c r="J37" i="6"/>
  <c r="J36" i="6"/>
  <c r="AY59" i="1"/>
  <c r="J35" i="6"/>
  <c r="AX59" i="1"/>
  <c r="BI113" i="6"/>
  <c r="BH113" i="6"/>
  <c r="BG113" i="6"/>
  <c r="BF113" i="6"/>
  <c r="T113" i="6"/>
  <c r="T112" i="6"/>
  <c r="R113" i="6"/>
  <c r="R112" i="6"/>
  <c r="P113" i="6"/>
  <c r="P112" i="6"/>
  <c r="BI109" i="6"/>
  <c r="BH109" i="6"/>
  <c r="BG109" i="6"/>
  <c r="BF109" i="6"/>
  <c r="T109" i="6"/>
  <c r="R109" i="6"/>
  <c r="P109" i="6"/>
  <c r="BI104" i="6"/>
  <c r="BH104" i="6"/>
  <c r="BG104" i="6"/>
  <c r="BF104" i="6"/>
  <c r="T104" i="6"/>
  <c r="R104" i="6"/>
  <c r="P104" i="6"/>
  <c r="BI99" i="6"/>
  <c r="BH99" i="6"/>
  <c r="BG99" i="6"/>
  <c r="BF99" i="6"/>
  <c r="T99" i="6"/>
  <c r="R99" i="6"/>
  <c r="P99" i="6"/>
  <c r="BI94" i="6"/>
  <c r="BH94" i="6"/>
  <c r="BG94" i="6"/>
  <c r="BF94" i="6"/>
  <c r="T94" i="6"/>
  <c r="R94" i="6"/>
  <c r="P94" i="6"/>
  <c r="BI90" i="6"/>
  <c r="BH90" i="6"/>
  <c r="BG90" i="6"/>
  <c r="BF90" i="6"/>
  <c r="T90" i="6"/>
  <c r="R90" i="6"/>
  <c r="P90" i="6"/>
  <c r="BI85" i="6"/>
  <c r="BH85" i="6"/>
  <c r="BG85" i="6"/>
  <c r="BF85" i="6"/>
  <c r="T85" i="6"/>
  <c r="R85" i="6"/>
  <c r="P85" i="6"/>
  <c r="J79" i="6"/>
  <c r="J78" i="6"/>
  <c r="F78" i="6"/>
  <c r="F76" i="6"/>
  <c r="E74" i="6"/>
  <c r="J55" i="6"/>
  <c r="J54" i="6"/>
  <c r="F54" i="6"/>
  <c r="F52" i="6"/>
  <c r="E50" i="6"/>
  <c r="J18" i="6"/>
  <c r="E18" i="6"/>
  <c r="F79" i="6"/>
  <c r="J17" i="6"/>
  <c r="J12" i="6"/>
  <c r="J76" i="6"/>
  <c r="E7" i="6"/>
  <c r="E48" i="6"/>
  <c r="J37" i="5"/>
  <c r="J36" i="5"/>
  <c r="AY58" i="1"/>
  <c r="J35" i="5"/>
  <c r="AX58" i="1"/>
  <c r="BI105" i="5"/>
  <c r="BH105" i="5"/>
  <c r="BG105" i="5"/>
  <c r="BF105" i="5"/>
  <c r="T105" i="5"/>
  <c r="T104" i="5"/>
  <c r="R105" i="5"/>
  <c r="R104" i="5"/>
  <c r="P105" i="5"/>
  <c r="P104" i="5"/>
  <c r="BI101" i="5"/>
  <c r="BH101" i="5"/>
  <c r="BG101" i="5"/>
  <c r="BF101" i="5"/>
  <c r="T101" i="5"/>
  <c r="R101" i="5"/>
  <c r="P101" i="5"/>
  <c r="BI98" i="5"/>
  <c r="BH98" i="5"/>
  <c r="BG98" i="5"/>
  <c r="BF98" i="5"/>
  <c r="T98" i="5"/>
  <c r="R98" i="5"/>
  <c r="P98" i="5"/>
  <c r="BI95" i="5"/>
  <c r="BH95" i="5"/>
  <c r="BG95" i="5"/>
  <c r="BF95" i="5"/>
  <c r="T95" i="5"/>
  <c r="R95" i="5"/>
  <c r="P95" i="5"/>
  <c r="BI92" i="5"/>
  <c r="BH92" i="5"/>
  <c r="BG92" i="5"/>
  <c r="BF92" i="5"/>
  <c r="T92" i="5"/>
  <c r="R92" i="5"/>
  <c r="P92" i="5"/>
  <c r="BI89" i="5"/>
  <c r="BH89" i="5"/>
  <c r="BG89" i="5"/>
  <c r="BF89" i="5"/>
  <c r="T89" i="5"/>
  <c r="R89" i="5"/>
  <c r="P89" i="5"/>
  <c r="BI85" i="5"/>
  <c r="BH85" i="5"/>
  <c r="BG85" i="5"/>
  <c r="BF85" i="5"/>
  <c r="T85" i="5"/>
  <c r="R85" i="5"/>
  <c r="P85" i="5"/>
  <c r="J79" i="5"/>
  <c r="J78" i="5"/>
  <c r="F78" i="5"/>
  <c r="F76" i="5"/>
  <c r="E74" i="5"/>
  <c r="J55" i="5"/>
  <c r="J54" i="5"/>
  <c r="F54" i="5"/>
  <c r="F52" i="5"/>
  <c r="E50" i="5"/>
  <c r="J18" i="5"/>
  <c r="E18" i="5"/>
  <c r="F79" i="5"/>
  <c r="J17" i="5"/>
  <c r="J12" i="5"/>
  <c r="J76" i="5"/>
  <c r="E7" i="5"/>
  <c r="E48" i="5"/>
  <c r="J37" i="4"/>
  <c r="J36" i="4"/>
  <c r="AY57" i="1"/>
  <c r="J35" i="4"/>
  <c r="AX57" i="1"/>
  <c r="BI108" i="4"/>
  <c r="BH108" i="4"/>
  <c r="BG108" i="4"/>
  <c r="BF108" i="4"/>
  <c r="T108" i="4"/>
  <c r="T107" i="4"/>
  <c r="R108" i="4"/>
  <c r="R107" i="4"/>
  <c r="P108" i="4"/>
  <c r="P107" i="4"/>
  <c r="BI104" i="4"/>
  <c r="BH104" i="4"/>
  <c r="BG104" i="4"/>
  <c r="BF104" i="4"/>
  <c r="T104" i="4"/>
  <c r="R104" i="4"/>
  <c r="P104" i="4"/>
  <c r="BI101" i="4"/>
  <c r="BH101" i="4"/>
  <c r="BG101" i="4"/>
  <c r="BF101" i="4"/>
  <c r="T101" i="4"/>
  <c r="R101" i="4"/>
  <c r="P101" i="4"/>
  <c r="BI98" i="4"/>
  <c r="BH98" i="4"/>
  <c r="BG98" i="4"/>
  <c r="BF98" i="4"/>
  <c r="T98" i="4"/>
  <c r="R98" i="4"/>
  <c r="P98" i="4"/>
  <c r="BI95" i="4"/>
  <c r="BH95" i="4"/>
  <c r="BG95" i="4"/>
  <c r="BF95" i="4"/>
  <c r="T95" i="4"/>
  <c r="R95" i="4"/>
  <c r="P95" i="4"/>
  <c r="BI92" i="4"/>
  <c r="BH92" i="4"/>
  <c r="BG92" i="4"/>
  <c r="BF92" i="4"/>
  <c r="T92" i="4"/>
  <c r="R92" i="4"/>
  <c r="P92" i="4"/>
  <c r="BI89" i="4"/>
  <c r="BH89" i="4"/>
  <c r="BG89" i="4"/>
  <c r="BF89" i="4"/>
  <c r="T89" i="4"/>
  <c r="R89" i="4"/>
  <c r="P89" i="4"/>
  <c r="BI85" i="4"/>
  <c r="BH85" i="4"/>
  <c r="BG85" i="4"/>
  <c r="BF85" i="4"/>
  <c r="T85" i="4"/>
  <c r="R85" i="4"/>
  <c r="P85" i="4"/>
  <c r="J79" i="4"/>
  <c r="J78" i="4"/>
  <c r="F78" i="4"/>
  <c r="F76" i="4"/>
  <c r="E74" i="4"/>
  <c r="J55" i="4"/>
  <c r="J54" i="4"/>
  <c r="F54" i="4"/>
  <c r="F52" i="4"/>
  <c r="E50" i="4"/>
  <c r="J18" i="4"/>
  <c r="E18" i="4"/>
  <c r="F79" i="4"/>
  <c r="J17" i="4"/>
  <c r="J12" i="4"/>
  <c r="J52" i="4"/>
  <c r="E7" i="4"/>
  <c r="E72" i="4"/>
  <c r="J37" i="3"/>
  <c r="J36" i="3"/>
  <c r="AY56" i="1"/>
  <c r="J35" i="3"/>
  <c r="AX56" i="1"/>
  <c r="BI108" i="3"/>
  <c r="BH108" i="3"/>
  <c r="BG108" i="3"/>
  <c r="BF108" i="3"/>
  <c r="T108" i="3"/>
  <c r="T107" i="3"/>
  <c r="R108" i="3"/>
  <c r="R107" i="3"/>
  <c r="P108" i="3"/>
  <c r="P107" i="3"/>
  <c r="BI104" i="3"/>
  <c r="BH104" i="3"/>
  <c r="BG104" i="3"/>
  <c r="BF104" i="3"/>
  <c r="T104" i="3"/>
  <c r="R104" i="3"/>
  <c r="P104" i="3"/>
  <c r="BI101" i="3"/>
  <c r="BH101" i="3"/>
  <c r="BG101" i="3"/>
  <c r="BF101" i="3"/>
  <c r="T101" i="3"/>
  <c r="R101" i="3"/>
  <c r="P101" i="3"/>
  <c r="BI98" i="3"/>
  <c r="BH98" i="3"/>
  <c r="BG98" i="3"/>
  <c r="BF98" i="3"/>
  <c r="T98" i="3"/>
  <c r="R98" i="3"/>
  <c r="P98" i="3"/>
  <c r="BI95" i="3"/>
  <c r="BH95" i="3"/>
  <c r="BG95" i="3"/>
  <c r="BF95" i="3"/>
  <c r="T95" i="3"/>
  <c r="R95" i="3"/>
  <c r="P95" i="3"/>
  <c r="BI92" i="3"/>
  <c r="BH92" i="3"/>
  <c r="BG92" i="3"/>
  <c r="BF92" i="3"/>
  <c r="T92" i="3"/>
  <c r="R92" i="3"/>
  <c r="P92" i="3"/>
  <c r="BI89" i="3"/>
  <c r="BH89" i="3"/>
  <c r="BG89" i="3"/>
  <c r="BF89" i="3"/>
  <c r="T89" i="3"/>
  <c r="R89" i="3"/>
  <c r="P89" i="3"/>
  <c r="BI85" i="3"/>
  <c r="BH85" i="3"/>
  <c r="BG85" i="3"/>
  <c r="BF85" i="3"/>
  <c r="T85" i="3"/>
  <c r="R85" i="3"/>
  <c r="P85" i="3"/>
  <c r="J79" i="3"/>
  <c r="J78" i="3"/>
  <c r="F78" i="3"/>
  <c r="F76" i="3"/>
  <c r="E74" i="3"/>
  <c r="J55" i="3"/>
  <c r="J54" i="3"/>
  <c r="F54" i="3"/>
  <c r="F52" i="3"/>
  <c r="E50" i="3"/>
  <c r="J18" i="3"/>
  <c r="E18" i="3"/>
  <c r="F55" i="3"/>
  <c r="J17" i="3"/>
  <c r="J12" i="3"/>
  <c r="J76" i="3"/>
  <c r="E7" i="3"/>
  <c r="E48" i="3"/>
  <c r="J37" i="2"/>
  <c r="J36" i="2"/>
  <c r="AY55" i="1"/>
  <c r="J35" i="2"/>
  <c r="AX55" i="1"/>
  <c r="BI123" i="2"/>
  <c r="BH123" i="2"/>
  <c r="BG123" i="2"/>
  <c r="BF123" i="2"/>
  <c r="T123" i="2"/>
  <c r="R123" i="2"/>
  <c r="P123" i="2"/>
  <c r="BI121" i="2"/>
  <c r="BH121" i="2"/>
  <c r="BG121" i="2"/>
  <c r="BF121" i="2"/>
  <c r="T121" i="2"/>
  <c r="R121" i="2"/>
  <c r="P121" i="2"/>
  <c r="BI118" i="2"/>
  <c r="BH118" i="2"/>
  <c r="BG118" i="2"/>
  <c r="BF118" i="2"/>
  <c r="T118" i="2"/>
  <c r="R118" i="2"/>
  <c r="P118" i="2"/>
  <c r="BI115" i="2"/>
  <c r="BH115" i="2"/>
  <c r="BG115" i="2"/>
  <c r="BF115" i="2"/>
  <c r="T115" i="2"/>
  <c r="R115" i="2"/>
  <c r="P115" i="2"/>
  <c r="BI112" i="2"/>
  <c r="BH112" i="2"/>
  <c r="BG112" i="2"/>
  <c r="BF112" i="2"/>
  <c r="T112" i="2"/>
  <c r="R112" i="2"/>
  <c r="P112" i="2"/>
  <c r="BI110" i="2"/>
  <c r="BH110" i="2"/>
  <c r="BG110" i="2"/>
  <c r="BF110" i="2"/>
  <c r="T110" i="2"/>
  <c r="R110" i="2"/>
  <c r="P110" i="2"/>
  <c r="BI107" i="2"/>
  <c r="BH107" i="2"/>
  <c r="BG107" i="2"/>
  <c r="BF107" i="2"/>
  <c r="T107" i="2"/>
  <c r="R107" i="2"/>
  <c r="P107" i="2"/>
  <c r="BI104" i="2"/>
  <c r="BH104" i="2"/>
  <c r="BG104" i="2"/>
  <c r="BF104" i="2"/>
  <c r="T104" i="2"/>
  <c r="R104" i="2"/>
  <c r="P104" i="2"/>
  <c r="BI102" i="2"/>
  <c r="BH102" i="2"/>
  <c r="BG102" i="2"/>
  <c r="BF102" i="2"/>
  <c r="T102" i="2"/>
  <c r="R102" i="2"/>
  <c r="P102" i="2"/>
  <c r="BI100" i="2"/>
  <c r="BH100" i="2"/>
  <c r="BG100" i="2"/>
  <c r="BF100" i="2"/>
  <c r="T100" i="2"/>
  <c r="R100" i="2"/>
  <c r="P100" i="2"/>
  <c r="BI98" i="2"/>
  <c r="BH98" i="2"/>
  <c r="BG98" i="2"/>
  <c r="BF98" i="2"/>
  <c r="T98" i="2"/>
  <c r="R98" i="2"/>
  <c r="P98" i="2"/>
  <c r="BI95" i="2"/>
  <c r="BH95" i="2"/>
  <c r="BG95" i="2"/>
  <c r="BF95" i="2"/>
  <c r="T95" i="2"/>
  <c r="R95" i="2"/>
  <c r="P95" i="2"/>
  <c r="BI93" i="2"/>
  <c r="BH93" i="2"/>
  <c r="BG93" i="2"/>
  <c r="BF93" i="2"/>
  <c r="T93" i="2"/>
  <c r="R93" i="2"/>
  <c r="P93" i="2"/>
  <c r="BI91" i="2"/>
  <c r="BH91" i="2"/>
  <c r="BG91" i="2"/>
  <c r="BF91" i="2"/>
  <c r="T91" i="2"/>
  <c r="R91" i="2"/>
  <c r="P91" i="2"/>
  <c r="BI88" i="2"/>
  <c r="BH88" i="2"/>
  <c r="BG88" i="2"/>
  <c r="BF88" i="2"/>
  <c r="T88" i="2"/>
  <c r="R88" i="2"/>
  <c r="P88" i="2"/>
  <c r="BI85" i="2"/>
  <c r="BH85" i="2"/>
  <c r="BG85" i="2"/>
  <c r="BF85" i="2"/>
  <c r="T85" i="2"/>
  <c r="R85" i="2"/>
  <c r="P85" i="2"/>
  <c r="BI82" i="2"/>
  <c r="BH82" i="2"/>
  <c r="BG82" i="2"/>
  <c r="BF82" i="2"/>
  <c r="T82" i="2"/>
  <c r="R82" i="2"/>
  <c r="P82" i="2"/>
  <c r="J77" i="2"/>
  <c r="J76" i="2"/>
  <c r="F76" i="2"/>
  <c r="F74" i="2"/>
  <c r="E72" i="2"/>
  <c r="J55" i="2"/>
  <c r="J54" i="2"/>
  <c r="F54" i="2"/>
  <c r="F52" i="2"/>
  <c r="E50" i="2"/>
  <c r="J18" i="2"/>
  <c r="E18" i="2"/>
  <c r="F77" i="2"/>
  <c r="J17" i="2"/>
  <c r="J12" i="2"/>
  <c r="J74" i="2"/>
  <c r="E7" i="2"/>
  <c r="E48" i="2"/>
  <c r="L50" i="1"/>
  <c r="AM50" i="1"/>
  <c r="AM49" i="1"/>
  <c r="L49" i="1"/>
  <c r="AM47" i="1"/>
  <c r="L47" i="1"/>
  <c r="L45" i="1"/>
  <c r="L44" i="1"/>
  <c r="BK95" i="4"/>
  <c r="J153" i="7"/>
  <c r="BK145" i="7"/>
  <c r="BK165" i="10"/>
  <c r="BK121" i="11"/>
  <c r="J98" i="3"/>
  <c r="J163" i="7"/>
  <c r="BK261" i="7"/>
  <c r="BK251" i="7"/>
  <c r="J122" i="10"/>
  <c r="J163" i="11"/>
  <c r="BK98" i="2"/>
  <c r="J89" i="3"/>
  <c r="J235" i="7"/>
  <c r="BK163" i="8"/>
  <c r="J126" i="9"/>
  <c r="J221" i="11"/>
  <c r="J235" i="11"/>
  <c r="J98" i="2"/>
  <c r="J98" i="5"/>
  <c r="BK187" i="7"/>
  <c r="J189" i="7"/>
  <c r="J90" i="8"/>
  <c r="J161" i="11"/>
  <c r="J119" i="11"/>
  <c r="BK127" i="11"/>
  <c r="J149" i="7"/>
  <c r="J195" i="7"/>
  <c r="J130" i="9"/>
  <c r="BK156" i="9"/>
  <c r="BK212" i="11"/>
  <c r="J104" i="3"/>
  <c r="BK179" i="7"/>
  <c r="BK177" i="7"/>
  <c r="J145" i="10"/>
  <c r="J147" i="11"/>
  <c r="J92" i="5"/>
  <c r="BK285" i="7"/>
  <c r="J163" i="8"/>
  <c r="BK151" i="10"/>
  <c r="BK107" i="12"/>
  <c r="BK98" i="3"/>
  <c r="J152" i="8"/>
  <c r="J231" i="11"/>
  <c r="BK149" i="11"/>
  <c r="J85" i="2"/>
  <c r="BK101" i="5"/>
  <c r="BK159" i="7"/>
  <c r="BK90" i="9"/>
  <c r="BK162" i="10"/>
  <c r="J204" i="11"/>
  <c r="F34" i="2"/>
  <c r="BK85" i="8"/>
  <c r="J142" i="9"/>
  <c r="J95" i="9"/>
  <c r="J106" i="10"/>
  <c r="BK172" i="11"/>
  <c r="BK225" i="11"/>
  <c r="BK104" i="2"/>
  <c r="J105" i="7"/>
  <c r="J156" i="10"/>
  <c r="BK166" i="11"/>
  <c r="J89" i="12"/>
  <c r="J99" i="6"/>
  <c r="J169" i="7"/>
  <c r="BK100" i="8"/>
  <c r="J191" i="11"/>
  <c r="BK102" i="12"/>
  <c r="BK201" i="7"/>
  <c r="J143" i="7"/>
  <c r="BK126" i="10"/>
  <c r="J82" i="2"/>
  <c r="BK181" i="7"/>
  <c r="BK100" i="7"/>
  <c r="J126" i="10"/>
  <c r="BK208" i="11"/>
  <c r="BK85" i="2"/>
  <c r="BK94" i="6"/>
  <c r="BK281" i="7"/>
  <c r="J128" i="8"/>
  <c r="BK155" i="11"/>
  <c r="BK168" i="11"/>
  <c r="BK105" i="11"/>
  <c r="BK104" i="3"/>
  <c r="BK118" i="7"/>
  <c r="J179" i="7"/>
  <c r="BK109" i="8"/>
  <c r="J124" i="10"/>
  <c r="BK129" i="11"/>
  <c r="BK100" i="2"/>
  <c r="J109" i="6"/>
  <c r="BK157" i="7"/>
  <c r="J238" i="7"/>
  <c r="BK85" i="9"/>
  <c r="BK151" i="9"/>
  <c r="J142" i="10"/>
  <c r="BK132" i="11"/>
  <c r="BK89" i="12"/>
  <c r="BK85" i="5"/>
  <c r="BK235" i="7"/>
  <c r="J138" i="7"/>
  <c r="J156" i="8"/>
  <c r="BK122" i="10"/>
  <c r="J225" i="11"/>
  <c r="BK93" i="2"/>
  <c r="J161" i="7"/>
  <c r="J191" i="7"/>
  <c r="J109" i="9"/>
  <c r="BK126" i="9"/>
  <c r="BK124" i="9"/>
  <c r="J102" i="10"/>
  <c r="BK195" i="11"/>
  <c r="J103" i="11"/>
  <c r="BK115" i="2"/>
  <c r="BK85" i="4"/>
  <c r="BK175" i="7"/>
  <c r="J124" i="9"/>
  <c r="J168" i="11"/>
  <c r="J195" i="11"/>
  <c r="J125" i="11"/>
  <c r="J92" i="4"/>
  <c r="BK243" i="7"/>
  <c r="J187" i="7"/>
  <c r="J109" i="8"/>
  <c r="BK204" i="11"/>
  <c r="J101" i="4"/>
  <c r="BK185" i="7"/>
  <c r="J100" i="8"/>
  <c r="J182" i="11"/>
  <c r="J107" i="12"/>
  <c r="BK108" i="4"/>
  <c r="BK254" i="7"/>
  <c r="BK193" i="7"/>
  <c r="J151" i="10"/>
  <c r="J166" i="11"/>
  <c r="J115" i="2"/>
  <c r="J92" i="3"/>
  <c r="BK109" i="6"/>
  <c r="J243" i="7"/>
  <c r="BK161" i="7"/>
  <c r="J128" i="10"/>
  <c r="BK170" i="11"/>
  <c r="J107" i="2"/>
  <c r="J104" i="6"/>
  <c r="BK108" i="7"/>
  <c r="J178" i="11"/>
  <c r="BK125" i="11"/>
  <c r="BK98" i="11"/>
  <c r="J98" i="4"/>
  <c r="J266" i="7"/>
  <c r="J204" i="7"/>
  <c r="J223" i="7"/>
  <c r="BK112" i="9"/>
  <c r="BK142" i="10"/>
  <c r="J129" i="11"/>
  <c r="J188" i="11"/>
  <c r="J108" i="4"/>
  <c r="BK153" i="7"/>
  <c r="BK131" i="7"/>
  <c r="BK90" i="7"/>
  <c r="BK156" i="10"/>
  <c r="BK180" i="11"/>
  <c r="BK135" i="11"/>
  <c r="BK92" i="4"/>
  <c r="BK85" i="7"/>
  <c r="BK128" i="8"/>
  <c r="BK145" i="9"/>
  <c r="J98" i="10"/>
  <c r="BK193" i="11"/>
  <c r="J176" i="11"/>
  <c r="J84" i="12"/>
  <c r="BK91" i="2"/>
  <c r="BK238" i="7"/>
  <c r="BK123" i="7"/>
  <c r="BK95" i="10"/>
  <c r="BK182" i="11"/>
  <c r="BK84" i="12"/>
  <c r="BK210" i="7"/>
  <c r="BK126" i="7"/>
  <c r="BK111" i="8"/>
  <c r="J216" i="11"/>
  <c r="F35" i="2"/>
  <c r="BK102" i="2"/>
  <c r="J89" i="5"/>
  <c r="J108" i="7"/>
  <c r="J171" i="7"/>
  <c r="BK145" i="8"/>
  <c r="BK152" i="8"/>
  <c r="J155" i="11"/>
  <c r="BK82" i="2"/>
  <c r="J123" i="2"/>
  <c r="J85" i="4"/>
  <c r="BK173" i="7"/>
  <c r="J193" i="7"/>
  <c r="BK159" i="8"/>
  <c r="BK102" i="10"/>
  <c r="J105" i="11"/>
  <c r="J100" i="11"/>
  <c r="BK123" i="2"/>
  <c r="J101" i="5"/>
  <c r="J210" i="7"/>
  <c r="J125" i="8"/>
  <c r="BK128" i="10"/>
  <c r="J206" i="11"/>
  <c r="J121" i="11"/>
  <c r="J108" i="3"/>
  <c r="BK92" i="5"/>
  <c r="J126" i="7"/>
  <c r="J245" i="7"/>
  <c r="J183" i="7"/>
  <c r="J128" i="9"/>
  <c r="BK102" i="9"/>
  <c r="BK90" i="10"/>
  <c r="J165" i="10"/>
  <c r="J197" i="11"/>
  <c r="J116" i="11"/>
  <c r="J34" i="2"/>
  <c r="J90" i="10"/>
  <c r="J132" i="11"/>
  <c r="BK233" i="11"/>
  <c r="J177" i="7"/>
  <c r="BK191" i="7"/>
  <c r="BK113" i="8"/>
  <c r="BK142" i="9"/>
  <c r="BK106" i="9"/>
  <c r="J136" i="10"/>
  <c r="J208" i="11"/>
  <c r="BK186" i="11"/>
  <c r="BK110" i="2"/>
  <c r="BK89" i="5"/>
  <c r="J157" i="7"/>
  <c r="J148" i="8"/>
  <c r="J95" i="10"/>
  <c r="J170" i="11"/>
  <c r="J172" i="11"/>
  <c r="J102" i="2"/>
  <c r="J95" i="5"/>
  <c r="BK195" i="7"/>
  <c r="J115" i="7"/>
  <c r="BK117" i="9"/>
  <c r="BK176" i="11"/>
  <c r="J91" i="2"/>
  <c r="J151" i="7"/>
  <c r="BK95" i="7"/>
  <c r="BK115" i="7"/>
  <c r="J85" i="9"/>
  <c r="BK210" i="11"/>
  <c r="BK88" i="2"/>
  <c r="BK85" i="6"/>
  <c r="J145" i="8"/>
  <c r="J212" i="11"/>
  <c r="J104" i="2"/>
  <c r="BK98" i="4"/>
  <c r="BK138" i="7"/>
  <c r="BK122" i="9"/>
  <c r="BK145" i="10"/>
  <c r="BK218" i="11"/>
  <c r="J102" i="12"/>
  <c r="BK89" i="4"/>
  <c r="J251" i="7"/>
  <c r="BK125" i="8"/>
  <c r="BK178" i="11"/>
  <c r="J149" i="11"/>
  <c r="AS54" i="1"/>
  <c r="J145" i="9"/>
  <c r="BK128" i="9"/>
  <c r="BK136" i="10"/>
  <c r="BK163" i="11"/>
  <c r="J185" i="7"/>
  <c r="BK151" i="7"/>
  <c r="J112" i="9"/>
  <c r="J98" i="9"/>
  <c r="BK109" i="10"/>
  <c r="BK103" i="11"/>
  <c r="BK159" i="11"/>
  <c r="J110" i="2"/>
  <c r="BK99" i="6"/>
  <c r="J207" i="7"/>
  <c r="J109" i="10"/>
  <c r="J210" i="11"/>
  <c r="J174" i="11"/>
  <c r="BK107" i="8"/>
  <c r="J186" i="11"/>
  <c r="BK112" i="2"/>
  <c r="BK163" i="7"/>
  <c r="J100" i="7"/>
  <c r="BK156" i="8"/>
  <c r="J202" i="11"/>
  <c r="BK161" i="11"/>
  <c r="BK92" i="3"/>
  <c r="J175" i="7"/>
  <c r="J95" i="8"/>
  <c r="BK184" i="11"/>
  <c r="J138" i="11"/>
  <c r="BK107" i="2"/>
  <c r="BK171" i="7"/>
  <c r="BK155" i="7"/>
  <c r="BK95" i="9"/>
  <c r="BK197" i="11"/>
  <c r="J157" i="11"/>
  <c r="J85" i="3"/>
  <c r="J226" i="7"/>
  <c r="J118" i="7"/>
  <c r="J139" i="8"/>
  <c r="BK136" i="9"/>
  <c r="BK200" i="11"/>
  <c r="BK202" i="11"/>
  <c r="J112" i="2"/>
  <c r="J95" i="4"/>
  <c r="BK204" i="7"/>
  <c r="J273" i="7"/>
  <c r="J105" i="8"/>
  <c r="BK191" i="11"/>
  <c r="BK112" i="11"/>
  <c r="J95" i="3"/>
  <c r="J113" i="8"/>
  <c r="J106" i="9"/>
  <c r="BK109" i="9"/>
  <c r="BK124" i="10"/>
  <c r="BK89" i="3"/>
  <c r="BK143" i="7"/>
  <c r="J201" i="7"/>
  <c r="BK119" i="8"/>
  <c r="J233" i="11"/>
  <c r="J89" i="4"/>
  <c r="J123" i="7"/>
  <c r="J119" i="8"/>
  <c r="J214" i="11"/>
  <c r="BK101" i="3"/>
  <c r="J90" i="6"/>
  <c r="J173" i="7"/>
  <c r="J102" i="9"/>
  <c r="J180" i="11"/>
  <c r="BK121" i="2"/>
  <c r="BK101" i="4"/>
  <c r="J155" i="7"/>
  <c r="J111" i="8"/>
  <c r="BK221" i="11"/>
  <c r="BK214" i="11"/>
  <c r="BK108" i="3"/>
  <c r="BK226" i="7"/>
  <c r="BK95" i="8"/>
  <c r="J162" i="10"/>
  <c r="BK231" i="11"/>
  <c r="BK104" i="4"/>
  <c r="BK98" i="5"/>
  <c r="J159" i="7"/>
  <c r="BK147" i="7"/>
  <c r="BK98" i="9"/>
  <c r="J122" i="9"/>
  <c r="J117" i="10"/>
  <c r="BK206" i="11"/>
  <c r="BK119" i="11"/>
  <c r="J144" i="11"/>
  <c r="J94" i="6"/>
  <c r="J181" i="7"/>
  <c r="J167" i="7"/>
  <c r="J151" i="9"/>
  <c r="BK108" i="11"/>
  <c r="J108" i="11"/>
  <c r="BK95" i="3"/>
  <c r="J254" i="7"/>
  <c r="J159" i="8"/>
  <c r="J136" i="9"/>
  <c r="J90" i="9"/>
  <c r="J218" i="11"/>
  <c r="J135" i="11"/>
  <c r="J98" i="11"/>
  <c r="BK105" i="5"/>
  <c r="J198" i="7"/>
  <c r="J228" i="11"/>
  <c r="J114" i="11"/>
  <c r="BK235" i="11"/>
  <c r="F36" i="2"/>
  <c r="J141" i="11"/>
  <c r="J153" i="11"/>
  <c r="J145" i="7"/>
  <c r="J214" i="7"/>
  <c r="J130" i="10"/>
  <c r="J110" i="11"/>
  <c r="BK118" i="2"/>
  <c r="J95" i="7"/>
  <c r="BK245" i="7"/>
  <c r="BK98" i="10"/>
  <c r="J159" i="11"/>
  <c r="BK95" i="2"/>
  <c r="BK95" i="5"/>
  <c r="BK266" i="7"/>
  <c r="BK85" i="10"/>
  <c r="BK188" i="11"/>
  <c r="BK110" i="11"/>
  <c r="J88" i="2"/>
  <c r="BK105" i="7"/>
  <c r="BK273" i="7"/>
  <c r="J112" i="10"/>
  <c r="BK116" i="11"/>
  <c r="J96" i="12"/>
  <c r="J105" i="5"/>
  <c r="J147" i="7"/>
  <c r="BK148" i="8"/>
  <c r="J156" i="9"/>
  <c r="BK106" i="10"/>
  <c r="BK144" i="11"/>
  <c r="BK216" i="11"/>
  <c r="J101" i="3"/>
  <c r="J113" i="6"/>
  <c r="BK183" i="7"/>
  <c r="BK149" i="7"/>
  <c r="BK105" i="8"/>
  <c r="J193" i="11"/>
  <c r="BK96" i="12"/>
  <c r="BK214" i="7"/>
  <c r="BK134" i="8"/>
  <c r="BK163" i="9"/>
  <c r="BK130" i="9"/>
  <c r="BK112" i="10"/>
  <c r="BK153" i="11"/>
  <c r="J112" i="11"/>
  <c r="J95" i="2"/>
  <c r="BK113" i="6"/>
  <c r="BK169" i="7"/>
  <c r="J85" i="10"/>
  <c r="BK138" i="11"/>
  <c r="BK114" i="11"/>
  <c r="J104" i="4"/>
  <c r="BK207" i="7"/>
  <c r="J165" i="7"/>
  <c r="J134" i="8"/>
  <c r="BK141" i="11"/>
  <c r="J100" i="2"/>
  <c r="J85" i="5"/>
  <c r="J85" i="7"/>
  <c r="J107" i="8"/>
  <c r="J261" i="7"/>
  <c r="BK117" i="10"/>
  <c r="BK147" i="11"/>
  <c r="J121" i="2"/>
  <c r="BK90" i="6"/>
  <c r="J281" i="7"/>
  <c r="J85" i="8"/>
  <c r="BK228" i="11"/>
  <c r="J184" i="11"/>
  <c r="BK85" i="3"/>
  <c r="BK223" i="7"/>
  <c r="BK167" i="7"/>
  <c r="BK139" i="8"/>
  <c r="J163" i="9"/>
  <c r="J117" i="9"/>
  <c r="BK157" i="11"/>
  <c r="BK100" i="11"/>
  <c r="J90" i="7"/>
  <c r="BK198" i="7"/>
  <c r="BK90" i="8"/>
  <c r="J200" i="11"/>
  <c r="J118" i="2"/>
  <c r="BK189" i="7"/>
  <c r="F37" i="2"/>
  <c r="J93" i="2"/>
  <c r="BK104" i="6"/>
  <c r="J285" i="7"/>
  <c r="BK165" i="7"/>
  <c r="J127" i="11"/>
  <c r="BK174" i="11"/>
  <c r="J85" i="6"/>
  <c r="J131" i="7"/>
  <c r="BK130" i="10"/>
  <c r="T84" i="5" l="1"/>
  <c r="T83" i="5"/>
  <c r="T82" i="5"/>
  <c r="P84" i="8"/>
  <c r="P83" i="8" s="1"/>
  <c r="P82" i="8" s="1"/>
  <c r="AU61" i="1" s="1"/>
  <c r="T84" i="9"/>
  <c r="T83" i="9"/>
  <c r="T82" i="9"/>
  <c r="BK84" i="10"/>
  <c r="J84" i="10"/>
  <c r="J61" i="10" s="1"/>
  <c r="R84" i="8"/>
  <c r="R83" i="8"/>
  <c r="R82" i="8"/>
  <c r="P84" i="10"/>
  <c r="P83" i="10"/>
  <c r="P82" i="10"/>
  <c r="AU63" i="1"/>
  <c r="T97" i="11"/>
  <c r="R118" i="11"/>
  <c r="BK199" i="11"/>
  <c r="J199" i="11"/>
  <c r="J72" i="11" s="1"/>
  <c r="R102" i="11"/>
  <c r="P146" i="11"/>
  <c r="T199" i="11"/>
  <c r="P81" i="2"/>
  <c r="P80" i="2"/>
  <c r="AU55" i="1"/>
  <c r="T84" i="3"/>
  <c r="T83" i="3"/>
  <c r="T82" i="3"/>
  <c r="BK84" i="4"/>
  <c r="J84" i="4"/>
  <c r="J61" i="4" s="1"/>
  <c r="BK84" i="6"/>
  <c r="T84" i="8"/>
  <c r="T83" i="8"/>
  <c r="T82" i="8" s="1"/>
  <c r="T84" i="10"/>
  <c r="T83" i="10"/>
  <c r="T82" i="10"/>
  <c r="P102" i="11"/>
  <c r="T102" i="11"/>
  <c r="T165" i="11"/>
  <c r="BK220" i="11"/>
  <c r="J220" i="11" s="1"/>
  <c r="J73" i="11" s="1"/>
  <c r="BK230" i="11"/>
  <c r="J230" i="11"/>
  <c r="J75" i="11" s="1"/>
  <c r="P84" i="3"/>
  <c r="P83" i="3"/>
  <c r="P82" i="3" s="1"/>
  <c r="AU56" i="1" s="1"/>
  <c r="R84" i="7"/>
  <c r="R83" i="7" s="1"/>
  <c r="R82" i="7" s="1"/>
  <c r="R84" i="10"/>
  <c r="R83" i="10"/>
  <c r="R82" i="10"/>
  <c r="BK97" i="11"/>
  <c r="J97" i="11" s="1"/>
  <c r="J60" i="11" s="1"/>
  <c r="BK107" i="11"/>
  <c r="J107" i="11" s="1"/>
  <c r="J62" i="11" s="1"/>
  <c r="T146" i="11"/>
  <c r="R190" i="11"/>
  <c r="BK81" i="2"/>
  <c r="BK80" i="2" s="1"/>
  <c r="J80" i="2" s="1"/>
  <c r="BK84" i="7"/>
  <c r="J84" i="7"/>
  <c r="J61" i="7" s="1"/>
  <c r="BK84" i="9"/>
  <c r="R97" i="11"/>
  <c r="BK118" i="11"/>
  <c r="J118" i="11"/>
  <c r="J63" i="11"/>
  <c r="P165" i="11"/>
  <c r="BK190" i="11"/>
  <c r="J190" i="11" s="1"/>
  <c r="J71" i="11" s="1"/>
  <c r="P220" i="11"/>
  <c r="R230" i="11"/>
  <c r="T81" i="2"/>
  <c r="T80" i="2"/>
  <c r="R84" i="4"/>
  <c r="R83" i="4"/>
  <c r="R82" i="4"/>
  <c r="R84" i="5"/>
  <c r="R83" i="5" s="1"/>
  <c r="R82" i="5" s="1"/>
  <c r="R84" i="9"/>
  <c r="R83" i="9"/>
  <c r="R82" i="9"/>
  <c r="R107" i="11"/>
  <c r="BK146" i="11"/>
  <c r="J146" i="11"/>
  <c r="J69" i="11"/>
  <c r="R199" i="11"/>
  <c r="P84" i="4"/>
  <c r="P83" i="4"/>
  <c r="P82" i="4"/>
  <c r="AU57" i="1"/>
  <c r="T84" i="6"/>
  <c r="T83" i="6"/>
  <c r="T82" i="6"/>
  <c r="P84" i="7"/>
  <c r="P83" i="7" s="1"/>
  <c r="P82" i="7" s="1"/>
  <c r="AU60" i="1" s="1"/>
  <c r="BK84" i="8"/>
  <c r="P84" i="9"/>
  <c r="P83" i="9" s="1"/>
  <c r="P82" i="9" s="1"/>
  <c r="AU62" i="1" s="1"/>
  <c r="BK102" i="11"/>
  <c r="J102" i="11"/>
  <c r="J61" i="11"/>
  <c r="T107" i="11"/>
  <c r="BK165" i="11"/>
  <c r="J165" i="11"/>
  <c r="J70" i="11"/>
  <c r="P190" i="11"/>
  <c r="R220" i="11"/>
  <c r="T230" i="11"/>
  <c r="T118" i="11"/>
  <c r="R165" i="11"/>
  <c r="T190" i="11"/>
  <c r="T220" i="11"/>
  <c r="P230" i="11"/>
  <c r="P83" i="12"/>
  <c r="P82" i="12" s="1"/>
  <c r="P81" i="12" s="1"/>
  <c r="AU65" i="1" s="1"/>
  <c r="R81" i="2"/>
  <c r="R80" i="2"/>
  <c r="R84" i="3"/>
  <c r="R83" i="3"/>
  <c r="R82" i="3"/>
  <c r="T84" i="4"/>
  <c r="T83" i="4"/>
  <c r="T82" i="4"/>
  <c r="BK84" i="5"/>
  <c r="J84" i="5" s="1"/>
  <c r="J61" i="5" s="1"/>
  <c r="R84" i="6"/>
  <c r="R83" i="6"/>
  <c r="R82" i="6" s="1"/>
  <c r="P97" i="11"/>
  <c r="P118" i="11"/>
  <c r="P199" i="11"/>
  <c r="R83" i="12"/>
  <c r="R82" i="12"/>
  <c r="R81" i="12"/>
  <c r="BK84" i="3"/>
  <c r="J84" i="3" s="1"/>
  <c r="J61" i="3" s="1"/>
  <c r="P84" i="5"/>
  <c r="P83" i="5"/>
  <c r="P82" i="5" s="1"/>
  <c r="AU58" i="1" s="1"/>
  <c r="P84" i="6"/>
  <c r="P83" i="6"/>
  <c r="P82" i="6" s="1"/>
  <c r="AU59" i="1" s="1"/>
  <c r="T84" i="7"/>
  <c r="T83" i="7" s="1"/>
  <c r="T82" i="7" s="1"/>
  <c r="P107" i="11"/>
  <c r="R146" i="11"/>
  <c r="BK83" i="12"/>
  <c r="J83" i="12" s="1"/>
  <c r="J61" i="12" s="1"/>
  <c r="T83" i="12"/>
  <c r="T82" i="12"/>
  <c r="T81" i="12" s="1"/>
  <c r="BK284" i="7"/>
  <c r="J284" i="7"/>
  <c r="J62" i="7"/>
  <c r="BK134" i="11"/>
  <c r="J134" i="11"/>
  <c r="J65" i="11"/>
  <c r="BK131" i="11"/>
  <c r="BK96" i="11" s="1"/>
  <c r="J96" i="11" s="1"/>
  <c r="J59" i="11" s="1"/>
  <c r="BK107" i="4"/>
  <c r="BK83" i="4" s="1"/>
  <c r="J83" i="4" s="1"/>
  <c r="J60" i="4" s="1"/>
  <c r="J107" i="4"/>
  <c r="J62" i="4" s="1"/>
  <c r="BK112" i="6"/>
  <c r="J112" i="6"/>
  <c r="J62" i="6"/>
  <c r="BK227" i="11"/>
  <c r="J227" i="11"/>
  <c r="J74" i="11"/>
  <c r="BK107" i="3"/>
  <c r="J107" i="3" s="1"/>
  <c r="J62" i="3" s="1"/>
  <c r="BK140" i="11"/>
  <c r="J140" i="11"/>
  <c r="J67" i="11" s="1"/>
  <c r="BK162" i="8"/>
  <c r="J162" i="8"/>
  <c r="J62" i="8"/>
  <c r="BK162" i="9"/>
  <c r="J162" i="9"/>
  <c r="J62" i="9"/>
  <c r="BK164" i="10"/>
  <c r="J164" i="10" s="1"/>
  <c r="J62" i="10" s="1"/>
  <c r="BK137" i="11"/>
  <c r="J137" i="11"/>
  <c r="J66" i="11" s="1"/>
  <c r="BK143" i="11"/>
  <c r="J143" i="11"/>
  <c r="J68" i="11"/>
  <c r="BK104" i="5"/>
  <c r="J104" i="5"/>
  <c r="J62" i="5"/>
  <c r="J52" i="12"/>
  <c r="BE84" i="12"/>
  <c r="F78" i="12"/>
  <c r="BE96" i="12"/>
  <c r="E48" i="12"/>
  <c r="BE89" i="12"/>
  <c r="BE107" i="12"/>
  <c r="BE102" i="12"/>
  <c r="BE166" i="11"/>
  <c r="BK83" i="10"/>
  <c r="J83" i="10" s="1"/>
  <c r="J60" i="10" s="1"/>
  <c r="BE121" i="11"/>
  <c r="BE125" i="11"/>
  <c r="BE127" i="11"/>
  <c r="BE129" i="11"/>
  <c r="F54" i="11"/>
  <c r="BE155" i="11"/>
  <c r="BE206" i="11"/>
  <c r="BE208" i="11"/>
  <c r="F55" i="11"/>
  <c r="J90" i="11"/>
  <c r="BE103" i="11"/>
  <c r="BE135" i="11"/>
  <c r="BE153" i="11"/>
  <c r="BE161" i="11"/>
  <c r="BE180" i="11"/>
  <c r="BE210" i="11"/>
  <c r="BE214" i="11"/>
  <c r="BE231" i="11"/>
  <c r="BE233" i="11"/>
  <c r="J55" i="11"/>
  <c r="BE98" i="11"/>
  <c r="BE100" i="11"/>
  <c r="BE144" i="11"/>
  <c r="BE170" i="11"/>
  <c r="BE172" i="11"/>
  <c r="BE212" i="11"/>
  <c r="BE216" i="11"/>
  <c r="BE228" i="11"/>
  <c r="BE235" i="11"/>
  <c r="BE132" i="11"/>
  <c r="BE188" i="11"/>
  <c r="E48" i="11"/>
  <c r="BE110" i="11"/>
  <c r="BE112" i="11"/>
  <c r="BE114" i="11"/>
  <c r="BE119" i="11"/>
  <c r="BE184" i="11"/>
  <c r="BE186" i="11"/>
  <c r="BE149" i="11"/>
  <c r="BE176" i="11"/>
  <c r="BE178" i="11"/>
  <c r="BE191" i="11"/>
  <c r="BE200" i="11"/>
  <c r="BE202" i="11"/>
  <c r="BE218" i="11"/>
  <c r="BE204" i="11"/>
  <c r="BE105" i="11"/>
  <c r="BE116" i="11"/>
  <c r="BE174" i="11"/>
  <c r="BE182" i="11"/>
  <c r="J54" i="11"/>
  <c r="BE108" i="11"/>
  <c r="BE147" i="11"/>
  <c r="BE157" i="11"/>
  <c r="BE159" i="11"/>
  <c r="BE168" i="11"/>
  <c r="BE221" i="11"/>
  <c r="BE225" i="11"/>
  <c r="BE138" i="11"/>
  <c r="BE141" i="11"/>
  <c r="BE163" i="11"/>
  <c r="BE193" i="11"/>
  <c r="BE195" i="11"/>
  <c r="BE197" i="11"/>
  <c r="J84" i="9"/>
  <c r="J61" i="9"/>
  <c r="F79" i="10"/>
  <c r="BE98" i="10"/>
  <c r="BE130" i="10"/>
  <c r="BE165" i="10"/>
  <c r="BE90" i="10"/>
  <c r="BE106" i="10"/>
  <c r="BE124" i="10"/>
  <c r="BE151" i="10"/>
  <c r="BE162" i="10"/>
  <c r="BE112" i="10"/>
  <c r="E48" i="10"/>
  <c r="BE102" i="10"/>
  <c r="BE128" i="10"/>
  <c r="BE136" i="10"/>
  <c r="BE126" i="10"/>
  <c r="BE156" i="10"/>
  <c r="BE85" i="10"/>
  <c r="J52" i="10"/>
  <c r="BE109" i="10"/>
  <c r="BE122" i="10"/>
  <c r="BE142" i="10"/>
  <c r="BE95" i="10"/>
  <c r="BE117" i="10"/>
  <c r="BE145" i="10"/>
  <c r="BE102" i="9"/>
  <c r="J52" i="9"/>
  <c r="BE85" i="9"/>
  <c r="BE151" i="9"/>
  <c r="BE156" i="9"/>
  <c r="BE163" i="9"/>
  <c r="BE109" i="9"/>
  <c r="BE112" i="9"/>
  <c r="BE142" i="9"/>
  <c r="BE145" i="9"/>
  <c r="E72" i="9"/>
  <c r="F79" i="9"/>
  <c r="BE90" i="9"/>
  <c r="J84" i="8"/>
  <c r="J61" i="8" s="1"/>
  <c r="BE126" i="9"/>
  <c r="BE128" i="9"/>
  <c r="BE130" i="9"/>
  <c r="BE98" i="9"/>
  <c r="BE117" i="9"/>
  <c r="BE124" i="9"/>
  <c r="BE136" i="9"/>
  <c r="BE106" i="9"/>
  <c r="BE95" i="9"/>
  <c r="BE122" i="9"/>
  <c r="F79" i="8"/>
  <c r="BE100" i="8"/>
  <c r="BE111" i="8"/>
  <c r="J76" i="8"/>
  <c r="BE128" i="8"/>
  <c r="BE139" i="8"/>
  <c r="BE109" i="8"/>
  <c r="BK83" i="7"/>
  <c r="BK82" i="7"/>
  <c r="J82" i="7"/>
  <c r="J59" i="7"/>
  <c r="BE145" i="8"/>
  <c r="BE152" i="8"/>
  <c r="BE163" i="8"/>
  <c r="BE113" i="8"/>
  <c r="BE156" i="8"/>
  <c r="BE90" i="8"/>
  <c r="BE95" i="8"/>
  <c r="BE105" i="8"/>
  <c r="BE119" i="8"/>
  <c r="BE85" i="8"/>
  <c r="E72" i="8"/>
  <c r="BE159" i="8"/>
  <c r="BE125" i="8"/>
  <c r="BE134" i="8"/>
  <c r="BE107" i="8"/>
  <c r="BE148" i="8"/>
  <c r="J52" i="7"/>
  <c r="BE131" i="7"/>
  <c r="BE163" i="7"/>
  <c r="BE171" i="7"/>
  <c r="BE191" i="7"/>
  <c r="BE198" i="7"/>
  <c r="J84" i="6"/>
  <c r="J61" i="6"/>
  <c r="BE126" i="7"/>
  <c r="BE173" i="7"/>
  <c r="BE175" i="7"/>
  <c r="BE181" i="7"/>
  <c r="BE189" i="7"/>
  <c r="BE251" i="7"/>
  <c r="BE273" i="7"/>
  <c r="E72" i="7"/>
  <c r="F79" i="7"/>
  <c r="BE90" i="7"/>
  <c r="BE169" i="7"/>
  <c r="BE187" i="7"/>
  <c r="BE204" i="7"/>
  <c r="BE223" i="7"/>
  <c r="BE226" i="7"/>
  <c r="BE235" i="7"/>
  <c r="BE238" i="7"/>
  <c r="BE254" i="7"/>
  <c r="BE266" i="7"/>
  <c r="BE281" i="7"/>
  <c r="BE108" i="7"/>
  <c r="BE115" i="7"/>
  <c r="BE118" i="7"/>
  <c r="BE153" i="7"/>
  <c r="BE157" i="7"/>
  <c r="BE201" i="7"/>
  <c r="BE214" i="7"/>
  <c r="BE85" i="7"/>
  <c r="BE138" i="7"/>
  <c r="BE145" i="7"/>
  <c r="BE147" i="7"/>
  <c r="BE151" i="7"/>
  <c r="BE155" i="7"/>
  <c r="BE165" i="7"/>
  <c r="BE177" i="7"/>
  <c r="BE285" i="7"/>
  <c r="BE245" i="7"/>
  <c r="BE243" i="7"/>
  <c r="BE100" i="7"/>
  <c r="BE167" i="7"/>
  <c r="BE193" i="7"/>
  <c r="BE195" i="7"/>
  <c r="BE105" i="7"/>
  <c r="BE123" i="7"/>
  <c r="BE143" i="7"/>
  <c r="BE149" i="7"/>
  <c r="BE161" i="7"/>
  <c r="BE179" i="7"/>
  <c r="BE183" i="7"/>
  <c r="BE207" i="7"/>
  <c r="BE159" i="7"/>
  <c r="BE210" i="7"/>
  <c r="BE261" i="7"/>
  <c r="BE95" i="7"/>
  <c r="BE185" i="7"/>
  <c r="J52" i="6"/>
  <c r="BE90" i="6"/>
  <c r="BK83" i="5"/>
  <c r="BK82" i="5"/>
  <c r="J82" i="5"/>
  <c r="J30" i="5" s="1"/>
  <c r="BE113" i="6"/>
  <c r="BE109" i="6"/>
  <c r="BE94" i="6"/>
  <c r="BE104" i="6"/>
  <c r="E72" i="6"/>
  <c r="BE85" i="6"/>
  <c r="BE99" i="6"/>
  <c r="F55" i="6"/>
  <c r="J52" i="5"/>
  <c r="E72" i="5"/>
  <c r="BE95" i="5"/>
  <c r="BE98" i="5"/>
  <c r="F55" i="5"/>
  <c r="BE101" i="5"/>
  <c r="BE85" i="5"/>
  <c r="BE105" i="5"/>
  <c r="BE89" i="5"/>
  <c r="BE92" i="5"/>
  <c r="BK83" i="3"/>
  <c r="BK82" i="3"/>
  <c r="J82" i="3"/>
  <c r="J59" i="3" s="1"/>
  <c r="J76" i="4"/>
  <c r="F55" i="4"/>
  <c r="BE95" i="4"/>
  <c r="BE92" i="4"/>
  <c r="BE85" i="4"/>
  <c r="BE101" i="4"/>
  <c r="BE89" i="4"/>
  <c r="BE98" i="4"/>
  <c r="BE108" i="4"/>
  <c r="BE104" i="4"/>
  <c r="E48" i="4"/>
  <c r="F79" i="3"/>
  <c r="J52" i="3"/>
  <c r="BE89" i="3"/>
  <c r="BE98" i="3"/>
  <c r="BE101" i="3"/>
  <c r="E72" i="3"/>
  <c r="BE92" i="3"/>
  <c r="BE108" i="3"/>
  <c r="BE95" i="3"/>
  <c r="BE104" i="3"/>
  <c r="BE85" i="3"/>
  <c r="F55" i="2"/>
  <c r="E70" i="2"/>
  <c r="BE82" i="2"/>
  <c r="BE107" i="2"/>
  <c r="BE110" i="2"/>
  <c r="BE118" i="2"/>
  <c r="BE123" i="2"/>
  <c r="AW55" i="1"/>
  <c r="BE104" i="2"/>
  <c r="BA55" i="1"/>
  <c r="BB55" i="1"/>
  <c r="BC55" i="1"/>
  <c r="J52" i="2"/>
  <c r="BE85" i="2"/>
  <c r="BE88" i="2"/>
  <c r="BE91" i="2"/>
  <c r="BE93" i="2"/>
  <c r="BE95" i="2"/>
  <c r="BE98" i="2"/>
  <c r="BE100" i="2"/>
  <c r="BE102" i="2"/>
  <c r="BE112" i="2"/>
  <c r="BE115" i="2"/>
  <c r="BE121" i="2"/>
  <c r="BD55" i="1"/>
  <c r="F35" i="5"/>
  <c r="BB58" i="1"/>
  <c r="F37" i="9"/>
  <c r="BD62" i="1"/>
  <c r="J34" i="11"/>
  <c r="AW64" i="1"/>
  <c r="J34" i="4"/>
  <c r="AW57" i="1"/>
  <c r="F37" i="10"/>
  <c r="BD63" i="1"/>
  <c r="F34" i="5"/>
  <c r="BA58" i="1" s="1"/>
  <c r="F35" i="3"/>
  <c r="BB56" i="1"/>
  <c r="J34" i="6"/>
  <c r="AW59" i="1"/>
  <c r="F37" i="7"/>
  <c r="BD60" i="1"/>
  <c r="F37" i="5"/>
  <c r="BD58" i="1"/>
  <c r="F37" i="6"/>
  <c r="BD59" i="1"/>
  <c r="F36" i="5"/>
  <c r="BC58" i="1"/>
  <c r="J34" i="8"/>
  <c r="AW61" i="1"/>
  <c r="F36" i="3"/>
  <c r="BC56" i="1" s="1"/>
  <c r="F37" i="12"/>
  <c r="BD65" i="1"/>
  <c r="F35" i="11"/>
  <c r="BB64" i="1" s="1"/>
  <c r="F36" i="7"/>
  <c r="BC60" i="1"/>
  <c r="F34" i="7"/>
  <c r="BA60" i="1"/>
  <c r="F35" i="12"/>
  <c r="BB65" i="1"/>
  <c r="F36" i="12"/>
  <c r="BC65" i="1" s="1"/>
  <c r="F34" i="10"/>
  <c r="BA63" i="1"/>
  <c r="J34" i="7"/>
  <c r="AW60" i="1" s="1"/>
  <c r="F37" i="11"/>
  <c r="BD64" i="1"/>
  <c r="F37" i="3"/>
  <c r="BD56" i="1"/>
  <c r="F34" i="4"/>
  <c r="BA57" i="1"/>
  <c r="F36" i="8"/>
  <c r="BC61" i="1" s="1"/>
  <c r="F36" i="9"/>
  <c r="BC62" i="1"/>
  <c r="J34" i="3"/>
  <c r="AW56" i="1" s="1"/>
  <c r="F34" i="6"/>
  <c r="BA59" i="1"/>
  <c r="F36" i="6"/>
  <c r="BC59" i="1" s="1"/>
  <c r="F34" i="9"/>
  <c r="BA62" i="1"/>
  <c r="J34" i="12"/>
  <c r="AW65" i="1" s="1"/>
  <c r="F35" i="10"/>
  <c r="BB63" i="1"/>
  <c r="F35" i="4"/>
  <c r="BB57" i="1" s="1"/>
  <c r="F34" i="11"/>
  <c r="BA64" i="1"/>
  <c r="J34" i="9"/>
  <c r="AW62" i="1" s="1"/>
  <c r="F37" i="8"/>
  <c r="BD61" i="1"/>
  <c r="F35" i="7"/>
  <c r="BB60" i="1" s="1"/>
  <c r="F34" i="3"/>
  <c r="BA56" i="1"/>
  <c r="F37" i="4"/>
  <c r="BD57" i="1" s="1"/>
  <c r="F36" i="4"/>
  <c r="BC57" i="1"/>
  <c r="F36" i="11"/>
  <c r="BC64" i="1" s="1"/>
  <c r="F35" i="6"/>
  <c r="BB59" i="1"/>
  <c r="F35" i="9"/>
  <c r="BB62" i="1" s="1"/>
  <c r="F34" i="12"/>
  <c r="BA65" i="1"/>
  <c r="F34" i="8"/>
  <c r="BA61" i="1" s="1"/>
  <c r="F36" i="10"/>
  <c r="BC63" i="1"/>
  <c r="J34" i="5"/>
  <c r="AW58" i="1" s="1"/>
  <c r="J34" i="10"/>
  <c r="AW63" i="1"/>
  <c r="F35" i="8"/>
  <c r="BB61" i="1" s="1"/>
  <c r="J59" i="2" l="1"/>
  <c r="J30" i="2"/>
  <c r="J131" i="11"/>
  <c r="J64" i="11" s="1"/>
  <c r="J81" i="2"/>
  <c r="J60" i="2" s="1"/>
  <c r="BK83" i="6"/>
  <c r="J83" i="6"/>
  <c r="J60" i="6"/>
  <c r="T96" i="11"/>
  <c r="R96" i="11"/>
  <c r="P96" i="11"/>
  <c r="AU64" i="1" s="1"/>
  <c r="AU54" i="1" s="1"/>
  <c r="BK83" i="8"/>
  <c r="J83" i="8" s="1"/>
  <c r="J60" i="8" s="1"/>
  <c r="BK83" i="9"/>
  <c r="BK82" i="9"/>
  <c r="J82" i="9"/>
  <c r="J59" i="9" s="1"/>
  <c r="AG55" i="1"/>
  <c r="BK82" i="12"/>
  <c r="J82" i="12"/>
  <c r="J60" i="12"/>
  <c r="BK82" i="10"/>
  <c r="J82" i="10"/>
  <c r="J59" i="10" s="1"/>
  <c r="J83" i="7"/>
  <c r="J60" i="7"/>
  <c r="AG58" i="1"/>
  <c r="J59" i="5"/>
  <c r="J83" i="5"/>
  <c r="J60" i="5"/>
  <c r="BK82" i="4"/>
  <c r="J82" i="4"/>
  <c r="J59" i="4"/>
  <c r="J83" i="3"/>
  <c r="J60" i="3"/>
  <c r="J33" i="12"/>
  <c r="AV65" i="1"/>
  <c r="AT65" i="1"/>
  <c r="J33" i="2"/>
  <c r="AV55" i="1"/>
  <c r="AT55" i="1" s="1"/>
  <c r="AN55" i="1" s="1"/>
  <c r="J30" i="7"/>
  <c r="AG60" i="1"/>
  <c r="F33" i="12"/>
  <c r="AZ65" i="1"/>
  <c r="J33" i="6"/>
  <c r="AV59" i="1" s="1"/>
  <c r="AT59" i="1" s="1"/>
  <c r="BA54" i="1"/>
  <c r="AW54" i="1"/>
  <c r="AK30" i="1" s="1"/>
  <c r="J30" i="11"/>
  <c r="AG64" i="1"/>
  <c r="J33" i="7"/>
  <c r="AV60" i="1" s="1"/>
  <c r="AT60" i="1" s="1"/>
  <c r="F33" i="8"/>
  <c r="AZ61" i="1" s="1"/>
  <c r="J30" i="3"/>
  <c r="AG56" i="1"/>
  <c r="F33" i="10"/>
  <c r="AZ63" i="1" s="1"/>
  <c r="J33" i="8"/>
  <c r="AV61" i="1"/>
  <c r="AT61" i="1"/>
  <c r="J33" i="9"/>
  <c r="AV62" i="1"/>
  <c r="AT62" i="1" s="1"/>
  <c r="F33" i="7"/>
  <c r="AZ60" i="1" s="1"/>
  <c r="F33" i="11"/>
  <c r="AZ64" i="1" s="1"/>
  <c r="F33" i="5"/>
  <c r="AZ58" i="1" s="1"/>
  <c r="F33" i="4"/>
  <c r="AZ57" i="1"/>
  <c r="BD54" i="1"/>
  <c r="W33" i="1"/>
  <c r="J33" i="3"/>
  <c r="AV56" i="1" s="1"/>
  <c r="AT56" i="1" s="1"/>
  <c r="F33" i="9"/>
  <c r="AZ62" i="1"/>
  <c r="F33" i="3"/>
  <c r="AZ56" i="1" s="1"/>
  <c r="J33" i="11"/>
  <c r="AV64" i="1"/>
  <c r="AT64" i="1"/>
  <c r="J33" i="5"/>
  <c r="AV58" i="1" s="1"/>
  <c r="AT58" i="1" s="1"/>
  <c r="AN58" i="1" s="1"/>
  <c r="BB54" i="1"/>
  <c r="AX54" i="1" s="1"/>
  <c r="F33" i="6"/>
  <c r="AZ59" i="1"/>
  <c r="J33" i="10"/>
  <c r="AV63" i="1" s="1"/>
  <c r="AT63" i="1" s="1"/>
  <c r="F33" i="2"/>
  <c r="AZ55" i="1" s="1"/>
  <c r="J33" i="4"/>
  <c r="AV57" i="1"/>
  <c r="AT57" i="1"/>
  <c r="BC54" i="1"/>
  <c r="AY54" i="1" s="1"/>
  <c r="J83" i="9" l="1"/>
  <c r="J60" i="9"/>
  <c r="BK81" i="12"/>
  <c r="J81" i="12"/>
  <c r="J59" i="12"/>
  <c r="BK82" i="8"/>
  <c r="J82" i="8"/>
  <c r="J30" i="8" s="1"/>
  <c r="AG61" i="1" s="1"/>
  <c r="BK82" i="6"/>
  <c r="J82" i="6" s="1"/>
  <c r="J30" i="6" s="1"/>
  <c r="AG59" i="1" s="1"/>
  <c r="AN64" i="1"/>
  <c r="J39" i="11"/>
  <c r="AN60" i="1"/>
  <c r="J39" i="7"/>
  <c r="J39" i="5"/>
  <c r="AN56" i="1"/>
  <c r="J39" i="3"/>
  <c r="J39" i="2"/>
  <c r="AZ54" i="1"/>
  <c r="AV54" i="1"/>
  <c r="AK29" i="1" s="1"/>
  <c r="J30" i="4"/>
  <c r="AG57" i="1"/>
  <c r="AN57" i="1" s="1"/>
  <c r="W31" i="1"/>
  <c r="W30" i="1"/>
  <c r="W32" i="1"/>
  <c r="J30" i="9"/>
  <c r="AG62" i="1"/>
  <c r="J30" i="10"/>
  <c r="AG63" i="1" s="1"/>
  <c r="J39" i="8" l="1"/>
  <c r="J39" i="9"/>
  <c r="J39" i="6"/>
  <c r="J59" i="6"/>
  <c r="J59" i="8"/>
  <c r="J39" i="10"/>
  <c r="AN63" i="1"/>
  <c r="J39" i="4"/>
  <c r="AN62" i="1"/>
  <c r="AN59" i="1"/>
  <c r="AN61" i="1"/>
  <c r="W29" i="1"/>
  <c r="J30" i="12"/>
  <c r="AG65" i="1"/>
  <c r="AG54" i="1"/>
  <c r="AK26" i="1" s="1"/>
  <c r="AK35" i="1" s="1"/>
  <c r="AT54" i="1"/>
  <c r="J39" i="12" l="1"/>
  <c r="AN54" i="1"/>
  <c r="AN65" i="1"/>
</calcChain>
</file>

<file path=xl/sharedStrings.xml><?xml version="1.0" encoding="utf-8"?>
<sst xmlns="http://schemas.openxmlformats.org/spreadsheetml/2006/main" count="8174" uniqueCount="1151">
  <si>
    <t>Export Komplet</t>
  </si>
  <si>
    <t>VZ</t>
  </si>
  <si>
    <t>2.0</t>
  </si>
  <si>
    <t>ZAMOK</t>
  </si>
  <si>
    <t>False</t>
  </si>
  <si>
    <t>{f8bd68e5-dfa4-4dd6-a3ef-7c2217076677}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</si>
  <si>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</si>
  <si>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</si>
  <si>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</si>
  <si>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</si>
  <si>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</si>
  <si>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</si>
  <si>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</si>
  <si>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</si>
  <si>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23-17</t>
  </si>
  <si>
    <t>Měnit lze pouze buňky se žlutým podbarvením!_x000D_
_x000D_
1) v Rekapitulaci stavby vyplňte údaje o Účastníkovi (přenesou se do ostatních sestav i v jiných listech)_x000D_
_x000D_
2) na vybraných listech vyplňte v sestavě Soupis prací ceny u položek</t>
  </si>
  <si>
    <t>Stavba:</t>
  </si>
  <si>
    <t>Revitalizační opatření mokřad Boskovice</t>
  </si>
  <si>
    <t>KSO:</t>
  </si>
  <si>
    <t/>
  </si>
  <si>
    <t>CC-CZ:</t>
  </si>
  <si>
    <t>Místo:</t>
  </si>
  <si>
    <t>KN Boskovice</t>
  </si>
  <si>
    <t>Datum:</t>
  </si>
  <si>
    <t>21. 5. 2024</t>
  </si>
  <si>
    <t>Zadavatel:</t>
  </si>
  <si>
    <t>IČ:</t>
  </si>
  <si>
    <t>00279978</t>
  </si>
  <si>
    <t>Město Boskovice</t>
  </si>
  <si>
    <t>DIČ:</t>
  </si>
  <si>
    <t>Účastník:</t>
  </si>
  <si>
    <t>Vyplň údaj</t>
  </si>
  <si>
    <t>Projektant:</t>
  </si>
  <si>
    <t>04373863</t>
  </si>
  <si>
    <t>Ing. Vít Pučálek</t>
  </si>
  <si>
    <t>CZ8208233528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</si>
  <si>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</si>
  <si>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</si>
  <si>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</si>
  <si>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</si>
  <si>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</si>
  <si>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</si>
  <si>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</si>
  <si>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</si>
  <si>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</si>
  <si>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</si>
  <si>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</si>
  <si>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</si>
  <si>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</si>
  <si>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</si>
  <si>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</si>
  <si>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</si>
  <si>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</si>
  <si>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</si>
  <si>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</si>
  <si>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</si>
  <si>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</si>
  <si>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</si>
  <si>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</si>
  <si>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</si>
  <si>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</si>
  <si>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</si>
  <si>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</si>
  <si>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</si>
  <si>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</si>
  <si>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</si>
  <si>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</si>
  <si>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</si>
  <si>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</si>
  <si>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</si>
  <si>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</si>
  <si>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</si>
  <si>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</si>
  <si>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</si>
  <si>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</si>
  <si>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</si>
  <si>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</si>
  <si>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</si>
  <si>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</si>
  <si>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00</t>
  </si>
  <si>
    <t>SO 00 Vedlejší rozpočtové náklady</t>
  </si>
  <si>
    <t>STA</t>
  </si>
  <si>
    <t>1</t>
  </si>
  <si>
    <t>{55bfbfb4-df7c-4b74-80bd-aef03801f31a}</t>
  </si>
  <si>
    <t>2</t>
  </si>
  <si>
    <t>01</t>
  </si>
  <si>
    <t>SO 01 Tůň č.1 - dolní</t>
  </si>
  <si>
    <t>{f9539bb3-18f6-4dfd-8bd8-b5088d036b2f}</t>
  </si>
  <si>
    <t>02</t>
  </si>
  <si>
    <t>SO 02 Tůň č.2 - horní</t>
  </si>
  <si>
    <t>{4e05b6c7-21d6-438d-a9f3-82977d7fcdae}</t>
  </si>
  <si>
    <t>03</t>
  </si>
  <si>
    <t>SO 03 Tůň č.3 - severní</t>
  </si>
  <si>
    <t>{15fc7f1e-a3f1-49a8-a19f-d3feb449651e}</t>
  </si>
  <si>
    <t>04</t>
  </si>
  <si>
    <t>SO 04 Chodníky</t>
  </si>
  <si>
    <t>{dcdaae00-1433-48cc-a36b-7a8a991f0cc9}</t>
  </si>
  <si>
    <t>05.1</t>
  </si>
  <si>
    <t>SO 05 Vegetační úpravy</t>
  </si>
  <si>
    <t>{3f86cb17-fff7-4aeb-87c1-79e466f8c33c}</t>
  </si>
  <si>
    <t>05.2</t>
  </si>
  <si>
    <t>SO 05 Vegetační úpravy - následná péče rok 2026</t>
  </si>
  <si>
    <t>{43df6b5d-ebd3-4f7c-951a-88b76448bc99}</t>
  </si>
  <si>
    <t>05.3</t>
  </si>
  <si>
    <t>SO 05 Vegetační úpravy - následná péče rok 2027</t>
  </si>
  <si>
    <t>{f704950a-7298-466c-8d59-67350c1afe1b}</t>
  </si>
  <si>
    <t>05.4</t>
  </si>
  <si>
    <t>SO 05 Vegetační úpravy - následná péče rok 2028</t>
  </si>
  <si>
    <t>{fe15a631-3a0a-4328-a4ac-b2669fbc42c6}</t>
  </si>
  <si>
    <t>06</t>
  </si>
  <si>
    <t>SO 06 Altán</t>
  </si>
  <si>
    <t>{419e12ee-bb37-4fca-962f-8169b41e6eed}</t>
  </si>
  <si>
    <t>07</t>
  </si>
  <si>
    <t>SO 07 Terénní úpravy</t>
  </si>
  <si>
    <t>{9e54754c-3c8b-4b86-b4b6-43fbfdf15ac3}</t>
  </si>
  <si>
    <t>KRYCÍ LIST SOUPISU PRACÍ</t>
  </si>
  <si>
    <t>Objekt:</t>
  </si>
  <si>
    <t>00 - SO 00 Vedlejší rozpočtové náklady</t>
  </si>
  <si>
    <t>REKAPITULACE ČLENĚNÍ SOUPISU PRACÍ</t>
  </si>
  <si>
    <t>Kód dílu - Popis</t>
  </si>
  <si>
    <t>Cena celkem [CZK]</t>
  </si>
  <si>
    <t>-1</t>
  </si>
  <si>
    <t>VRN - Vedlejší rozpočtové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</si>
  <si>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</si>
  <si>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</si>
  <si>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</si>
  <si>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</si>
  <si>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</si>
  <si>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</si>
  <si>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</si>
  <si>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</si>
  <si>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</si>
  <si>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</si>
  <si>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</si>
  <si>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</si>
  <si>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</si>
  <si>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VRN</t>
  </si>
  <si>
    <t>Vedlejší rozpočtové náklady</t>
  </si>
  <si>
    <t>5</t>
  </si>
  <si>
    <t>ROZPOCET</t>
  </si>
  <si>
    <t>K</t>
  </si>
  <si>
    <t>R10001</t>
  </si>
  <si>
    <t xml:space="preserve">Zkouška zhutnění násypu zemin </t>
  </si>
  <si>
    <t>ks</t>
  </si>
  <si>
    <t>4</t>
  </si>
  <si>
    <t>1838735525</t>
  </si>
  <si>
    <t>PP</t>
  </si>
  <si>
    <t>P</t>
  </si>
  <si>
    <t>Poznámka k položce:_x000D_
- násypy zemní hráze_x000D_
- místa odběrů určí TDS_x000D_
- dle ČSN 72 1006</t>
  </si>
  <si>
    <t>R10002</t>
  </si>
  <si>
    <t>Vytyčení stavby</t>
  </si>
  <si>
    <t>soubor</t>
  </si>
  <si>
    <t>-23312790</t>
  </si>
  <si>
    <t>Poznámka k položce:_x000D_
- případně pozemků nebo provedení jiných geodetických prací odborně způsobilou osobou v oboru zeměměřičství_x000D_
- v rámci navržených objektů, konstrukcí a oprav v rámci stavby budou vytýčeny (umístění) všechny navrhované a opravované  objekty. Dále budou vytýčeny hranice dotčených pozemků_x000D_
- vytýčení bude provedeno geodetickou firmou na základě předané digitální formy situace stavby v JTSK a BPV_x000D_
- Detailní vytýčení jednotlivých prvků stavebních objektů bude provedeno na základě předané projektové dokumentace k provádění stavby (rozměry prvků, výškové osazení)</t>
  </si>
  <si>
    <t>3</t>
  </si>
  <si>
    <t>R10003</t>
  </si>
  <si>
    <t>Zpracování a předání dokumentace</t>
  </si>
  <si>
    <t>456927629</t>
  </si>
  <si>
    <t xml:space="preserve">Poznámka k položce:_x000D_
- skutečného provedení stavby (3paré + 1 v elektronické formě) objednateli a zaměření skutečného provedení stavby - geodetická část dokumentace (3 paré + 1 v elektronické formě) v rozsahu odpovídajícím příslušným právním předpisům, pořízení fotodokumentace stavby   </t>
  </si>
  <si>
    <t>R10004</t>
  </si>
  <si>
    <t>Zajištění všech nezbytných průzkumů nutných pro řádné provádění a dokončení díla</t>
  </si>
  <si>
    <t>548384503</t>
  </si>
  <si>
    <t>6</t>
  </si>
  <si>
    <t>R10006</t>
  </si>
  <si>
    <t>Zajištění geologa na stavbě</t>
  </si>
  <si>
    <t>-1243534866</t>
  </si>
  <si>
    <t>7</t>
  </si>
  <si>
    <t>R10007</t>
  </si>
  <si>
    <t>Dočasná dopravní opatření</t>
  </si>
  <si>
    <t>-47763795</t>
  </si>
  <si>
    <t>Poznámka k položce:_x000D_
- náklady na vyhotovení návrhu dočasného dopravního značení, jeho projednání s dotčenými orgány a organizacemi vč. zajištění rozhodnutí o zvláštním užívání komunikace, dodání dopravních značek a světelné signalizace, jejich rozmístění a přemísťování a jejich údržba v průběhu výstavby včetně následného odstranění po ukončení stavebních prací</t>
  </si>
  <si>
    <t>8</t>
  </si>
  <si>
    <t>R10008</t>
  </si>
  <si>
    <t>Zajištění plnění povinností dle zák. 309/2006 Sb.</t>
  </si>
  <si>
    <t>-1899253088</t>
  </si>
  <si>
    <t>9</t>
  </si>
  <si>
    <t>R10009</t>
  </si>
  <si>
    <t>Vytvoření havarijního a povodňového plánu pro celou stavbu</t>
  </si>
  <si>
    <t>1180606</t>
  </si>
  <si>
    <t>10</t>
  </si>
  <si>
    <t>R10010</t>
  </si>
  <si>
    <t>Zřízení přístupu na jednotlivé stavební objekty</t>
  </si>
  <si>
    <t>-155700536</t>
  </si>
  <si>
    <t>Zřízení přístupu na jednotlivé stavební objekty, včetně jeho likvidace a navrácení dotčených ploch do původního stavu</t>
  </si>
  <si>
    <t>11</t>
  </si>
  <si>
    <t>R10011</t>
  </si>
  <si>
    <t>Protokolární předání stavbou dotčených pozemků</t>
  </si>
  <si>
    <t>825472353</t>
  </si>
  <si>
    <t>Poznámka k položce:_x000D_
- včetně komunikací, uvedených do původního stavu, zpět jejich vlastníkům</t>
  </si>
  <si>
    <t>R10013</t>
  </si>
  <si>
    <t>Záchranný transfer živočichů včetně odlovu ryb</t>
  </si>
  <si>
    <t>-591810656</t>
  </si>
  <si>
    <t>Záchranný transfer živočichů</t>
  </si>
  <si>
    <t xml:space="preserve">Poznámka k položce:_x000D_
- viz biologické hodnocení záměru_x000D_
</t>
  </si>
  <si>
    <t>14</t>
  </si>
  <si>
    <t>R10015</t>
  </si>
  <si>
    <t>Kompletní pasportizace okolních pozemků, komunikací a budov před zahájením stavby</t>
  </si>
  <si>
    <t>-2133377534</t>
  </si>
  <si>
    <t>15</t>
  </si>
  <si>
    <t>R10016</t>
  </si>
  <si>
    <t>Zajištění biologického dozoru při výstavbě odborně způsobilou osobou</t>
  </si>
  <si>
    <t>-779817348</t>
  </si>
  <si>
    <t>Poznámka k položce:_x000D_
- včetně zajištění všech nezbytných průzkumů nutných pro řádné provádění a dokončení díla</t>
  </si>
  <si>
    <t>17</t>
  </si>
  <si>
    <t>R10018</t>
  </si>
  <si>
    <t>Ochrana kmene bedněním před poškozením stavebním provozem zřízení včetně odstranění výšky bednění do 2 m</t>
  </si>
  <si>
    <t>512</t>
  </si>
  <si>
    <t>-880371969</t>
  </si>
  <si>
    <t>Poznámka k položce:_x000D_
- ochrana stromů dle ČSN 83 9061_x000D_
- všechny okolní stromy_x000D_
- rozsah určí biodozor stavby_x000D_
- celkem 50 ks stromů_x000D_
- všech průměrů</t>
  </si>
  <si>
    <t>18</t>
  </si>
  <si>
    <t>R10019</t>
  </si>
  <si>
    <t>Zajištění všech nezbytných úkonů plynoucích z podmínek biologického dozoru</t>
  </si>
  <si>
    <t>593979005</t>
  </si>
  <si>
    <t>Zajištění všech nezbytných úkonů a pomocných konstrukcí plynoucích z podmínek biologického dozoru</t>
  </si>
  <si>
    <t>Poznámka k položce:_x000D_
- a to především ochranné konstrukce proti migraci živočichů jako naváděcí bariéry z plné folie oddělující tůně od staveniště_x000D_
- umístění a ponechání dřevní hmoty v určených místech lokality</t>
  </si>
  <si>
    <t>19</t>
  </si>
  <si>
    <t>R10020</t>
  </si>
  <si>
    <t>Archeologický průzkum stavby</t>
  </si>
  <si>
    <t>865229820</t>
  </si>
  <si>
    <t>20</t>
  </si>
  <si>
    <t>R10021</t>
  </si>
  <si>
    <t>Čištění komunikací</t>
  </si>
  <si>
    <t>224054744</t>
  </si>
  <si>
    <t>Poznámka k položce:_x000D_
- průběžné čištění komunikací v průběhu stavby</t>
  </si>
  <si>
    <t>01 - SO 01 Tůň č.1 - dolní</t>
  </si>
  <si>
    <t>HSV - Práce a dodávky HSV</t>
  </si>
  <si>
    <t xml:space="preserve">    1 - Zemní práce</t>
  </si>
  <si>
    <t xml:space="preserve">    998 - Přesun hmot</t>
  </si>
  <si>
    <t>HSV</t>
  </si>
  <si>
    <t>Práce a dodávky HSV</t>
  </si>
  <si>
    <t>Zemní práce</t>
  </si>
  <si>
    <t>115101204</t>
  </si>
  <si>
    <t>Čerpání vody na dopravní výšku do 10 m průměrný přítok do přes 2 000 do 4 000 l/min</t>
  </si>
  <si>
    <t>hod</t>
  </si>
  <si>
    <t>-2102265860</t>
  </si>
  <si>
    <t>Čerpání vody na dopravní výšku do 10 m s uvažovaným průměrným přítokem přes 2 000 do 4 000 l/min</t>
  </si>
  <si>
    <t>Online PSC</t>
  </si>
  <si>
    <t>https://podminky.urs.cz/item/CS_URS_2023_02/115101204</t>
  </si>
  <si>
    <t>Poznámka k položce:_x000D_
- vytvoření čerpacích jímek je součástí položky odkopávky</t>
  </si>
  <si>
    <t>115101304</t>
  </si>
  <si>
    <t>Pohotovost čerpací soupravy pro dopravní výšku do 10 m přítok přes 2 000 do 4 000 l/min</t>
  </si>
  <si>
    <t>den</t>
  </si>
  <si>
    <t>-253756856</t>
  </si>
  <si>
    <t>Pohotovost záložní čerpací soupravy pro dopravní výšku do 10 m s uvažovaným průměrným přítokem přes 2 000 do 4 000 l/min</t>
  </si>
  <si>
    <t>https://podminky.urs.cz/item/CS_URS_2023_02/115101304</t>
  </si>
  <si>
    <t>122251106</t>
  </si>
  <si>
    <t>Odkopávky a prokopávky nezapažené v hornině třídy těžitelnosti I skupiny 3 objem do 5000 m3 strojně</t>
  </si>
  <si>
    <t>m3</t>
  </si>
  <si>
    <t>-303371734</t>
  </si>
  <si>
    <t>Odkopávky a prokopávky nezapažené strojně v hornině třídy těžitelnosti I skupiny 3 přes 1 000 do 5 000 m3</t>
  </si>
  <si>
    <t>https://podminky.urs.cz/item/CS_URS_2024_01/122251106</t>
  </si>
  <si>
    <t>162351103</t>
  </si>
  <si>
    <t>Vodorovné přemístění přes 50 do 500 m výkopku/sypaniny z horniny třídy těžitelnosti I skupiny 1 až 3</t>
  </si>
  <si>
    <t>-1351321857</t>
  </si>
  <si>
    <t>Vodorovné přemístění výkopku nebo sypaniny po suchu na obvyklém dopravním prostředku, bez naložení výkopku, avšak se složením bez rozhrnutí z horniny třídy těžitelnosti I skupiny 1 až 3 na vzdálenost přes 50 do 500 m</t>
  </si>
  <si>
    <t>https://podminky.urs.cz/item/CS_URS_2024_01/162351103</t>
  </si>
  <si>
    <t>171103201</t>
  </si>
  <si>
    <t>Uložení sypanin z horniny třídy těžitelnosti I a II skupiny 1 až 4 do hrází nádrží se zhutněním 100 % PS C s příměsí jílu do 20 %</t>
  </si>
  <si>
    <t>-548561208</t>
  </si>
  <si>
    <t>Uložení netříděných sypanin do zemních hrází z hornin třídy těžitelnosti I a II, skupiny 1 až 4 pro jakoukoliv šířku koruny přehradních a jiných vodních nádrží se zhutněním do 100 % PS - koef. C s příměsí jílové hlíny do 20 % objemu</t>
  </si>
  <si>
    <t>https://podminky.urs.cz/item/CS_URS_2024_01/171103201</t>
  </si>
  <si>
    <t>181951111</t>
  </si>
  <si>
    <t>Úprava pláně v hornině třídy těžitelnosti I skupiny 1 až 3 bez zhutnění strojně</t>
  </si>
  <si>
    <t>m2</t>
  </si>
  <si>
    <t>90836691</t>
  </si>
  <si>
    <t>Úprava pláně vyrovnáním výškových rozdílů strojně v hornině třídy těžitelnosti I, skupiny 1 až 3 bez zhutnění</t>
  </si>
  <si>
    <t>https://podminky.urs.cz/item/CS_URS_2024_01/181951111</t>
  </si>
  <si>
    <t>182151111</t>
  </si>
  <si>
    <t>Svahování v zářezech v hornině třídy těžitelnosti I skupiny 1 až 3 strojně</t>
  </si>
  <si>
    <t>75756130</t>
  </si>
  <si>
    <t>Svahování trvalých svahů do projektovaných profilů strojně s potřebným přemístěním výkopku při svahování v zářezech v hornině třídy těžitelnosti I, skupiny 1 až 3</t>
  </si>
  <si>
    <t>https://podminky.urs.cz/item/CS_URS_2024_01/182151111</t>
  </si>
  <si>
    <t>998</t>
  </si>
  <si>
    <t>Přesun hmot</t>
  </si>
  <si>
    <t>998331011</t>
  </si>
  <si>
    <t>Přesun hmot pro nádrže</t>
  </si>
  <si>
    <t>t</t>
  </si>
  <si>
    <t>1049971247</t>
  </si>
  <si>
    <t>Přesun hmot pro nádrže dopravní vzdálenost do 500 m</t>
  </si>
  <si>
    <t>https://podminky.urs.cz/item/CS_URS_2024_01/998331011</t>
  </si>
  <si>
    <t>02 - SO 02 Tůň č.2 - horní</t>
  </si>
  <si>
    <t>834924395</t>
  </si>
  <si>
    <t>1343703776</t>
  </si>
  <si>
    <t>757310335</t>
  </si>
  <si>
    <t>-1439314171</t>
  </si>
  <si>
    <t>-2132549460</t>
  </si>
  <si>
    <t>646994944</t>
  </si>
  <si>
    <t>-528957350</t>
  </si>
  <si>
    <t>-395817089</t>
  </si>
  <si>
    <t>03 - SO 03 Tůň č.3 - severní</t>
  </si>
  <si>
    <t>168079993</t>
  </si>
  <si>
    <t>-2069033917</t>
  </si>
  <si>
    <t>-135884767</t>
  </si>
  <si>
    <t>-125080317</t>
  </si>
  <si>
    <t>-1830964284</t>
  </si>
  <si>
    <t>-720402320</t>
  </si>
  <si>
    <t>1621669959</t>
  </si>
  <si>
    <t>04 - SO 04 Chodníky</t>
  </si>
  <si>
    <t>PSV - Práce a dodávky PSV</t>
  </si>
  <si>
    <t xml:space="preserve">    762 - Konstrukce tesařské</t>
  </si>
  <si>
    <t xml:space="preserve">    766 - Konstrukce truhlářské</t>
  </si>
  <si>
    <t>PSV</t>
  </si>
  <si>
    <t>Práce a dodávky PSV</t>
  </si>
  <si>
    <t>762</t>
  </si>
  <si>
    <t>Konstrukce tesařské</t>
  </si>
  <si>
    <t>762951004</t>
  </si>
  <si>
    <t>Montáž podkladního roštu terasy z dřevěných profilů osové vzdálenosti podpěr přes 550 mm</t>
  </si>
  <si>
    <t>16</t>
  </si>
  <si>
    <t>-1279508001</t>
  </si>
  <si>
    <t>Montáž terasy podkladního roštu, z profilů dřevěných, osové vzdálenosti podpěr přes 550 mm</t>
  </si>
  <si>
    <t>https://podminky.urs.cz/item/CS_URS_2024_01/762951004</t>
  </si>
  <si>
    <t>VV</t>
  </si>
  <si>
    <t>"plocha chodníků"745</t>
  </si>
  <si>
    <t>Součet</t>
  </si>
  <si>
    <t>M</t>
  </si>
  <si>
    <t>R76001</t>
  </si>
  <si>
    <t>Modřínový hranol 140 x 100 mm</t>
  </si>
  <si>
    <t>32</t>
  </si>
  <si>
    <t>-1855563091</t>
  </si>
  <si>
    <t>"délka chodníků včetně rozšířených ploch"2*496*0,14*0,1</t>
  </si>
  <si>
    <t>R76002</t>
  </si>
  <si>
    <t>Modřínová fošna 220 x 50 mm</t>
  </si>
  <si>
    <t>165534044</t>
  </si>
  <si>
    <t>Poznámka k položce:_x000D_
- hoblovaná_x000D_
- ohraněná</t>
  </si>
  <si>
    <t>"plocha chodníků- včetně mezerovitosti"745*0,815*0,05*1,1</t>
  </si>
  <si>
    <t>762952001</t>
  </si>
  <si>
    <t>Montáž teras z prken š do 90 mm z dřevin měkkých šroubovaných broušených bez povrchové úpravy</t>
  </si>
  <si>
    <t>-2061640221</t>
  </si>
  <si>
    <t>Montáž terasy nášlapné vrstvy z prken z dřevin velmi měkkých nebo měkkých, s broušením, bez povrchové úpravy, spojovaných šroubováním, šířky do 90 mm</t>
  </si>
  <si>
    <t>https://podminky.urs.cz/item/CS_URS_2024_01/762952001</t>
  </si>
  <si>
    <t>R76003</t>
  </si>
  <si>
    <t>Modřínová palisáda D+M</t>
  </si>
  <si>
    <t>1657779444</t>
  </si>
  <si>
    <t>Poznámka k položce:_x000D_
- seříznutí z dvou hran_x000D_
- odkornění_x000D_
- tl. na vodorovných plochách min. 150 mm</t>
  </si>
  <si>
    <t>"délka chodníků včetně rozšířených ploch"496/2*0,04*1,1</t>
  </si>
  <si>
    <t>R76004</t>
  </si>
  <si>
    <t>Spojovací prostředky pro terasové konstrukce</t>
  </si>
  <si>
    <t>-2003448967</t>
  </si>
  <si>
    <t>Poznámka k položce:_x000D_
- spojování palisády a hranolu_x000D_
- konstrukční vrut se zapuštěnou hlavou 8,0 x 160 mm</t>
  </si>
  <si>
    <t>766</t>
  </si>
  <si>
    <t>Konstrukce truhlářské</t>
  </si>
  <si>
    <t>998762101</t>
  </si>
  <si>
    <t>Přesun hmot tonážní pro kce tesařské v objektech v do 6 m</t>
  </si>
  <si>
    <t>-271124824</t>
  </si>
  <si>
    <t>Přesun hmot pro konstrukce tesařské stanovený z hmotnosti přesunovaného materiálu vodorovná dopravní vzdálenost do 50 m základní v objektech výšky do 6 m</t>
  </si>
  <si>
    <t>https://podminky.urs.cz/item/CS_URS_2024_01/998762101</t>
  </si>
  <si>
    <t>05.1 - SO 05 Vegetační úpravy</t>
  </si>
  <si>
    <t>58</t>
  </si>
  <si>
    <t>181451121</t>
  </si>
  <si>
    <t>Založení lučního trávníku výsevem pl přes 1000 m2 v rovině a ve svahu do 1:5</t>
  </si>
  <si>
    <t>-241267785</t>
  </si>
  <si>
    <t>Založení trávníku na půdě předem připravené plochy přes 1000 m2 výsevem včetně utažení lučního v rovině nebo na svahu do 1:5</t>
  </si>
  <si>
    <t>https://podminky.urs.cz/item/CS_URS_2024_01/181451121</t>
  </si>
  <si>
    <t>"květnatá louka"4295-1540</t>
  </si>
  <si>
    <t>59</t>
  </si>
  <si>
    <t>181451122</t>
  </si>
  <si>
    <t>Založení lučního trávníku výsevem pl přes 1000 m2 ve svahu přes 1:5 do 1:2</t>
  </si>
  <si>
    <t>1479409774</t>
  </si>
  <si>
    <t>Založení trávníku na půdě předem připravené plochy přes 1000 m2 výsevem včetně utažení lučního na svahu přes 1:5 do 1:2</t>
  </si>
  <si>
    <t>https://podminky.urs.cz/item/CS_URS_2024_01/181451122</t>
  </si>
  <si>
    <t>"vyvýšené prvky"1540</t>
  </si>
  <si>
    <t>60</t>
  </si>
  <si>
    <t>R181001</t>
  </si>
  <si>
    <t>Směs pro květnatý trávník</t>
  </si>
  <si>
    <t>kg</t>
  </si>
  <si>
    <t>-1865945086</t>
  </si>
  <si>
    <t>Poznámka k položce:_x000D_
- doporučený výsevek je navržený v příloze SO 05 Vegetační úpravy</t>
  </si>
  <si>
    <t>"směs květnatého porostu 3g/m2"4295*0,003</t>
  </si>
  <si>
    <t>183101213</t>
  </si>
  <si>
    <t>Jamky pro výsadbu s výměnou 50 % půdy zeminy skupiny 1 až 4 obj přes 0,02 do 0,05 m3 v rovině a svahu do 1:5</t>
  </si>
  <si>
    <t>kus</t>
  </si>
  <si>
    <t>-1513448873</t>
  </si>
  <si>
    <t>Hloubení jamek pro vysazování rostlin v zemině skupiny 1 až 4 s výměnou půdy z 50% v rovině nebo na svahu do 1:5, objemu přes 0,02 do 0,05 m3</t>
  </si>
  <si>
    <t>https://podminky.urs.cz/item/CS_URS_2024_01/183101213</t>
  </si>
  <si>
    <t>"výsadba výpěstků keřů"2160</t>
  </si>
  <si>
    <t>10321100</t>
  </si>
  <si>
    <t>zahradní substrát pro výsadbu VL</t>
  </si>
  <si>
    <t>274786487</t>
  </si>
  <si>
    <t>2160*0,025 'Přepočtené koeficientem množství</t>
  </si>
  <si>
    <t>183101214</t>
  </si>
  <si>
    <t>Jamky pro výsadbu s výměnou 50 % půdy zeminy skupiny 1 až 4 obj přes 0,05 do 0,125 m3 v rovině a svahu do 1:5</t>
  </si>
  <si>
    <t>-93360025</t>
  </si>
  <si>
    <t>Hloubení jamek pro vysazování rostlin v zemině skupiny 1 až 4 s výměnou půdy z 50% v rovině nebo na svahu do 1:5, objemu přes 0,05 do 0,125 m3</t>
  </si>
  <si>
    <t>https://podminky.urs.cz/item/CS_URS_2024_01/183101214</t>
  </si>
  <si>
    <t>"Výsadba výpěstků stromů OK 8-10 cm"29</t>
  </si>
  <si>
    <t>"Výsadba vysokokmenů 1,7 - 2,1 m"5</t>
  </si>
  <si>
    <t>"Výsadba ovocných polokmenů"1</t>
  </si>
  <si>
    <t>-1489163371</t>
  </si>
  <si>
    <t>35*0,0625 'Přepočtené koeficientem množství</t>
  </si>
  <si>
    <t>183101221</t>
  </si>
  <si>
    <t>Jamky pro výsadbu s výměnou 50 % půdy zeminy skupiny 1 až 4 obj přes 0,4 do 1 m3 v rovině a svahu do 1:5</t>
  </si>
  <si>
    <t>-1908996589</t>
  </si>
  <si>
    <t>Hloubení jamek pro vysazování rostlin v zemině skupiny 1 až 4 s výměnou půdy z 50% v rovině nebo na svahu do 1:5, objemu přes 0,40 do 1,00 m3</t>
  </si>
  <si>
    <t>https://podminky.urs.cz/item/CS_URS_2024_01/183101221</t>
  </si>
  <si>
    <t>"Výsadba výpěstků stromů OK 10-12 cm"12</t>
  </si>
  <si>
    <t>-2103992639</t>
  </si>
  <si>
    <t>12*0,5 'Přepočtené koeficientem množství</t>
  </si>
  <si>
    <t>184102110</t>
  </si>
  <si>
    <t>Výsadba dřeviny s balem D do 0,1 m do jamky se zalitím v rovině a svahu do 1:5</t>
  </si>
  <si>
    <t>224647675</t>
  </si>
  <si>
    <t>Výsadba dřeviny s balem do předem vyhloubené jamky se zalitím v rovině nebo na svahu do 1:5, při průměru balu do 100 mm</t>
  </si>
  <si>
    <t>https://podminky.urs.cz/item/CS_URS_2024_01/184102110</t>
  </si>
  <si>
    <t>184102111</t>
  </si>
  <si>
    <t>Výsadba dřeviny s balem D přes 0,1 do 0,2 m do jamky se zalitím v rovině a svahu do 1:5</t>
  </si>
  <si>
    <t>1128293046</t>
  </si>
  <si>
    <t>Výsadba dřeviny s balem do předem vyhloubené jamky se zalitím v rovině nebo na svahu do 1:5, při průměru balu přes 100 do 200 mm</t>
  </si>
  <si>
    <t>https://podminky.urs.cz/item/CS_URS_2024_01/184102111</t>
  </si>
  <si>
    <t>184102115</t>
  </si>
  <si>
    <t>Výsadba dřeviny s balem D přes 0,5 do 0,6 m do jamky se zalitím v rovině a svahu do 1:5</t>
  </si>
  <si>
    <t>-125144784</t>
  </si>
  <si>
    <t>Výsadba dřeviny s balem do předem vyhloubené jamky se zalitím v rovině nebo na svahu do 1:5, při průměru balu přes 500 do 600 mm</t>
  </si>
  <si>
    <t>https://podminky.urs.cz/item/CS_URS_2024_01/184102115</t>
  </si>
  <si>
    <t>28</t>
  </si>
  <si>
    <t>R184001</t>
  </si>
  <si>
    <t>Malus domestica (jabloň domácí), vysokokmen</t>
  </si>
  <si>
    <t>-1234312245</t>
  </si>
  <si>
    <t>29</t>
  </si>
  <si>
    <t>R184002</t>
  </si>
  <si>
    <t>Prunus avium (třešeň domácí), vysokokmen</t>
  </si>
  <si>
    <t>621495712</t>
  </si>
  <si>
    <t>30</t>
  </si>
  <si>
    <t>R184003</t>
  </si>
  <si>
    <t>Prunus avium "Napoleonova" (třešeň domácí), vysokokmen</t>
  </si>
  <si>
    <t>-766983747</t>
  </si>
  <si>
    <t>31</t>
  </si>
  <si>
    <t>R184004</t>
  </si>
  <si>
    <t>Prunus domestica (švestka domácí), polokmen</t>
  </si>
  <si>
    <t>171309803</t>
  </si>
  <si>
    <t>R184005</t>
  </si>
  <si>
    <t>Acer platanoides (javor mléč), OK 10-12</t>
  </si>
  <si>
    <t>-597606145</t>
  </si>
  <si>
    <t>33</t>
  </si>
  <si>
    <t>R184006</t>
  </si>
  <si>
    <t>Acer pseudoplatanus (javor klen), OK 8-10</t>
  </si>
  <si>
    <t>-627011910</t>
  </si>
  <si>
    <t>34</t>
  </si>
  <si>
    <t>R184007</t>
  </si>
  <si>
    <t>Alnus glutinosa (olše lepkavá), OK 10-12 cm</t>
  </si>
  <si>
    <t>-1027664691</t>
  </si>
  <si>
    <t>35</t>
  </si>
  <si>
    <t>R184008</t>
  </si>
  <si>
    <t>Betula pendula (bříza bělokorá), OK 8-10 cm</t>
  </si>
  <si>
    <t>-280590987</t>
  </si>
  <si>
    <t>36</t>
  </si>
  <si>
    <t>R184009</t>
  </si>
  <si>
    <t>Caprinus betulus (habr obecný), OK 10-12 cm</t>
  </si>
  <si>
    <t>347140430</t>
  </si>
  <si>
    <t>37</t>
  </si>
  <si>
    <t>R184010</t>
  </si>
  <si>
    <t>Quercus robur (dub letní), OK 8-10 cm</t>
  </si>
  <si>
    <t>-1721450850</t>
  </si>
  <si>
    <t>38</t>
  </si>
  <si>
    <t>R184011</t>
  </si>
  <si>
    <t>Sorbus aucuparia (jeřáb ptačí), OK 8-10 cm</t>
  </si>
  <si>
    <t>-1351710437</t>
  </si>
  <si>
    <t>39</t>
  </si>
  <si>
    <t>R184012</t>
  </si>
  <si>
    <t>Tilia cordata (lípa malolistá), OK 10-12</t>
  </si>
  <si>
    <t>1901979395</t>
  </si>
  <si>
    <t>40</t>
  </si>
  <si>
    <t>R184013</t>
  </si>
  <si>
    <t>Ulmus minor (jilm habrolistý), OK 8-10 cm</t>
  </si>
  <si>
    <t>986966214</t>
  </si>
  <si>
    <t>41</t>
  </si>
  <si>
    <t>R184014</t>
  </si>
  <si>
    <t>Acer camprestre (javor babyka), keř</t>
  </si>
  <si>
    <t>1567350985</t>
  </si>
  <si>
    <t>42</t>
  </si>
  <si>
    <t>R184015</t>
  </si>
  <si>
    <t>Cornus mas (dřín jarní), keř</t>
  </si>
  <si>
    <t>-489692179</t>
  </si>
  <si>
    <t>43</t>
  </si>
  <si>
    <t>R184016</t>
  </si>
  <si>
    <t>Cornus avellana (líska obecná), keř</t>
  </si>
  <si>
    <t>-200260742</t>
  </si>
  <si>
    <t>44</t>
  </si>
  <si>
    <t>R184017</t>
  </si>
  <si>
    <t>Crataegus monogyna (hloh jednosemenný), keř</t>
  </si>
  <si>
    <t>-117574690</t>
  </si>
  <si>
    <t>45</t>
  </si>
  <si>
    <t>R184018</t>
  </si>
  <si>
    <t>Crataegus laevigata (hloh obecný), keř</t>
  </si>
  <si>
    <t>2009411308</t>
  </si>
  <si>
    <t>46</t>
  </si>
  <si>
    <t>R184019</t>
  </si>
  <si>
    <t>Euonymus europae (brslen evropský), keř</t>
  </si>
  <si>
    <t>501657336</t>
  </si>
  <si>
    <t>47</t>
  </si>
  <si>
    <t>R184020</t>
  </si>
  <si>
    <t>Ligustrum vulgare (ptačí zob), keř</t>
  </si>
  <si>
    <t>-988279670</t>
  </si>
  <si>
    <t>48</t>
  </si>
  <si>
    <t>R184021</t>
  </si>
  <si>
    <t>Lonistera xylosteum (zimolez obecný), keř</t>
  </si>
  <si>
    <t>277676611</t>
  </si>
  <si>
    <t>49</t>
  </si>
  <si>
    <t>R184022</t>
  </si>
  <si>
    <t>Prunus padus (střemcha obecná), keř</t>
  </si>
  <si>
    <t>1717970464</t>
  </si>
  <si>
    <t>50</t>
  </si>
  <si>
    <t>R184023</t>
  </si>
  <si>
    <t>Prunus spinosa (trnka obecná), keř</t>
  </si>
  <si>
    <t>505605035</t>
  </si>
  <si>
    <t>51</t>
  </si>
  <si>
    <t>R184024</t>
  </si>
  <si>
    <t>Rhamnus cathartica (řešetlák počistivý), keř</t>
  </si>
  <si>
    <t>-2033182734</t>
  </si>
  <si>
    <t>52</t>
  </si>
  <si>
    <t>R184025</t>
  </si>
  <si>
    <t>Rosa canina (růže šípková), keř</t>
  </si>
  <si>
    <t>-1261684161</t>
  </si>
  <si>
    <t>53</t>
  </si>
  <si>
    <t>R184026</t>
  </si>
  <si>
    <t>Viburnum opulus (kalina obecná), keř</t>
  </si>
  <si>
    <t>-1547186302</t>
  </si>
  <si>
    <t>54</t>
  </si>
  <si>
    <t>R184027</t>
  </si>
  <si>
    <t>Kupky větví D+M</t>
  </si>
  <si>
    <t>-391874468</t>
  </si>
  <si>
    <t>Poznámka k položce:_x000D_
- na půdním povrchu, velikost 1,5 x 1 x 1 m</t>
  </si>
  <si>
    <t>55</t>
  </si>
  <si>
    <t>R184028</t>
  </si>
  <si>
    <t>Kupky kamení D+M</t>
  </si>
  <si>
    <t>106148710</t>
  </si>
  <si>
    <t>Poznámka k položce:_x000D_
- na půdním povrchu, velikost 1 x 1 x 1 m</t>
  </si>
  <si>
    <t>56</t>
  </si>
  <si>
    <t>R184029</t>
  </si>
  <si>
    <t>Plazník D+M</t>
  </si>
  <si>
    <t>362100927</t>
  </si>
  <si>
    <t>Poznámka k položce:_x000D_
- obdélník 1 x 1,5 x 1,5 m, velikost kulatiny o průměru cca 25 cm, mezery mezi kulatinou na bocích cca 3 cm</t>
  </si>
  <si>
    <t>57</t>
  </si>
  <si>
    <t>R184030</t>
  </si>
  <si>
    <t>Ptačí budky D+M</t>
  </si>
  <si>
    <t>-229526860</t>
  </si>
  <si>
    <t>Poznámka k položce:_x000D_
- velikost dna budky 15x15 cm, s výškou 20 - 25 cm, vletový otvor bude svislý oválný o rozměrech 3x4,5 cm, zavěšený cca 3 m nad zem</t>
  </si>
  <si>
    <t>13</t>
  </si>
  <si>
    <t>184215112</t>
  </si>
  <si>
    <t>Ukotvení kmene dřevin v rovině nebo na svahu do 1:5 jedním kůlem D do 0,1 m dl přes 1 do 2 m</t>
  </si>
  <si>
    <t>1992350002</t>
  </si>
  <si>
    <t>Ukotvení dřeviny kůly v rovině nebo na svahu do 1:5 jedním kůlem, délky přes 1 do 2 m</t>
  </si>
  <si>
    <t>https://podminky.urs.cz/item/CS_URS_2024_01/184215112</t>
  </si>
  <si>
    <t>R60001</t>
  </si>
  <si>
    <t>1630401468</t>
  </si>
  <si>
    <t>Kůl vyvazovací dřevěný impregnovaný D 3 cm dl. 1,2 m</t>
  </si>
  <si>
    <t>184215133</t>
  </si>
  <si>
    <t>Ukotvení kmene dřevin v rovině nebo na svahu do 1:5 třemi kůly D do 0,1 m dl přes 2 do 3 m</t>
  </si>
  <si>
    <t>541779908</t>
  </si>
  <si>
    <t>Ukotvení dřeviny kůly v rovině nebo na svahu do 1:5 třemi kůly, délky přes 2 do 3 m</t>
  </si>
  <si>
    <t>https://podminky.urs.cz/item/CS_URS_2024_01/184215133</t>
  </si>
  <si>
    <t>Poznámka k položce:_x000D_
- včetně spojovací příčky půlkulaté_x000D_
- včetně kotevního materiálu</t>
  </si>
  <si>
    <t>60591257</t>
  </si>
  <si>
    <t>kůl vyvazovací dřevěný impregnovaný D 8cm dl 3m</t>
  </si>
  <si>
    <t>453198544</t>
  </si>
  <si>
    <t>47*3 'Přepočtené koeficientem množství</t>
  </si>
  <si>
    <t>25</t>
  </si>
  <si>
    <t>184801131</t>
  </si>
  <si>
    <t>Ošetřování vysazených dřevin ve skupinách v rovině a svahu do 1:5</t>
  </si>
  <si>
    <t>-2059274698</t>
  </si>
  <si>
    <t>Ošetření vysazených dřevin ve skupinách v rovině nebo na svahu do 1:5</t>
  </si>
  <si>
    <t>https://podminky.urs.cz/item/CS_URS_2024_01/184801131</t>
  </si>
  <si>
    <t>184813121</t>
  </si>
  <si>
    <t>Ochrana dřevin před okusem ručně pletivem v rovině a svahu do 1:5</t>
  </si>
  <si>
    <t>104134046</t>
  </si>
  <si>
    <t>Ochrana dřevin před okusem zvěří ručně v rovině nebo ve svahu do 1:5, pletivem, výšky do 2 m</t>
  </si>
  <si>
    <t>https://podminky.urs.cz/item/CS_URS_2024_01/184813121</t>
  </si>
  <si>
    <t>26</t>
  </si>
  <si>
    <t>184813133</t>
  </si>
  <si>
    <t>Ochrana listnatých dřevin do 70 cm před okusem chemickým nátěrem v rovině a svahu do 1:5</t>
  </si>
  <si>
    <t>100 kus</t>
  </si>
  <si>
    <t>-1025827523</t>
  </si>
  <si>
    <t>Ochrana dřevin před okusem zvěří chemicky nátěrem, v rovině nebo ve svahu do 1:5 listnatých, výšky do 70 cm</t>
  </si>
  <si>
    <t>https://podminky.urs.cz/item/CS_URS_2024_01/184813133</t>
  </si>
  <si>
    <t>"ošetření keřů mimo oplocenku"241/100</t>
  </si>
  <si>
    <t>27</t>
  </si>
  <si>
    <t>25235001</t>
  </si>
  <si>
    <t>postřik insekticidní a fungicidní</t>
  </si>
  <si>
    <t>litr</t>
  </si>
  <si>
    <t>210792813</t>
  </si>
  <si>
    <t>184911431</t>
  </si>
  <si>
    <t>Mulčování rostlin kůrou tl přes 0,1 do 0,15 m v rovině a svahu do 1:5</t>
  </si>
  <si>
    <t>1760608900</t>
  </si>
  <si>
    <t>Mulčování vysazených rostlin mulčovací kůrou, tl. přes 100 do 150 mm v rovině nebo na svahu do 1:5</t>
  </si>
  <si>
    <t>https://podminky.urs.cz/item/CS_URS_2024_01/184911431</t>
  </si>
  <si>
    <t>"stromy"47*3,14*0,5*0,5</t>
  </si>
  <si>
    <t>"keře"2160*3,14*0,15*0,15</t>
  </si>
  <si>
    <t>10391100</t>
  </si>
  <si>
    <t>kůra mulčovací VL</t>
  </si>
  <si>
    <t>-2129130909</t>
  </si>
  <si>
    <t>189,499*0,153 'Přepočtené koeficientem množství</t>
  </si>
  <si>
    <t>185804311</t>
  </si>
  <si>
    <t>Zalití rostlin vodou plocha do 20 m2</t>
  </si>
  <si>
    <t>-855382207</t>
  </si>
  <si>
    <t>Zalití rostlin vodou plochy záhonů jednotlivě do 20 m2</t>
  </si>
  <si>
    <t>https://podminky.urs.cz/item/CS_URS_2024_01/185804311</t>
  </si>
  <si>
    <t>Poznámka k položce:_x000D_
- 30 l na polokmeny a vysokokmeny OK 8-10 cm_x000D_
- 45 l na výpěstky OK 10-12 cm_x000D_
- 15 l na keř</t>
  </si>
  <si>
    <t>"zalití sazenic stromů a keřů po výsadbě - 2x"33,99</t>
  </si>
  <si>
    <t>"Opakované zalití sazenic stromů a keřů po výsadbě - 2x"33,99</t>
  </si>
  <si>
    <t>61</t>
  </si>
  <si>
    <t>185804312</t>
  </si>
  <si>
    <t>Zalití rostlin vodou plocha přes 20 m2</t>
  </si>
  <si>
    <t>-1216750099</t>
  </si>
  <si>
    <t>Zalití rostlin vodou plochy záhonů jednotlivě přes 20 m2</t>
  </si>
  <si>
    <t>https://podminky.urs.cz/item/CS_URS_2024_01/185804312</t>
  </si>
  <si>
    <t>"luční trávník - 3 x jedna dávka 1 l/m2)"4295*3/1000</t>
  </si>
  <si>
    <t>22</t>
  </si>
  <si>
    <t>185851121</t>
  </si>
  <si>
    <t>Dovoz vody pro zálivku rostlin za vzdálenost do 1000 m</t>
  </si>
  <si>
    <t>-1532825573</t>
  </si>
  <si>
    <t>Dovoz vody pro zálivku rostlin na vzdálenost do 1000 m</t>
  </si>
  <si>
    <t>https://podminky.urs.cz/item/CS_URS_2024_01/185851121</t>
  </si>
  <si>
    <t>"zalití sazenic stromů po výsadbě - 2x"33,99</t>
  </si>
  <si>
    <t>"Opakované zalití sazenic stromů po výsadbě - 2x"33,99</t>
  </si>
  <si>
    <t>23</t>
  </si>
  <si>
    <t>185851129</t>
  </si>
  <si>
    <t>Příplatek k dovozu vody pro zálivku rostlin do 1000 m ZKD 1000 m</t>
  </si>
  <si>
    <t>-1623908141</t>
  </si>
  <si>
    <t>Dovoz vody pro zálivku rostlin Příplatek k ceně za každých dalších i započatých 1000 m</t>
  </si>
  <si>
    <t>https://podminky.urs.cz/item/CS_URS_2024_01/185851129</t>
  </si>
  <si>
    <t>80,865*2 'Přepočtené koeficientem množství</t>
  </si>
  <si>
    <t>Standartní drátěná oplocenka D+M</t>
  </si>
  <si>
    <t>m</t>
  </si>
  <si>
    <t>-2006915799</t>
  </si>
  <si>
    <t>Poznámka k položce:_x000D_
- zahrnuje kůly, vzpěry, lesnické uzlové pletivo, upevňovací U svorky, U kolíky_x000D_
- včetně vytvoření jednoho uzavíratelného vjezdu</t>
  </si>
  <si>
    <t>24</t>
  </si>
  <si>
    <t>998231311</t>
  </si>
  <si>
    <t>Přesun hmot pro sadovnické a krajinářské úpravy vodorovně do 5000 m</t>
  </si>
  <si>
    <t>535814829</t>
  </si>
  <si>
    <t>Přesun hmot pro sadovnické a krajinářské úpravy strojně dopravní vzdálenost do 5000 m</t>
  </si>
  <si>
    <t>https://podminky.urs.cz/item/CS_URS_2024_01/998231311</t>
  </si>
  <si>
    <t>05.2 - SO 05 Vegetační úpravy - následná péče rok 2026</t>
  </si>
  <si>
    <t>111151331</t>
  </si>
  <si>
    <t>Pokosení trávníku lučního pl přes 10000 m2 s odvozem do 20 km v rovině a svahu do 1:5</t>
  </si>
  <si>
    <t>-1512205683</t>
  </si>
  <si>
    <t>Pokosení trávníku při souvislé ploše přes 10000 m2 lučního v rovině nebo svahu do 1:5</t>
  </si>
  <si>
    <t>https://podminky.urs.cz/item/CS_URS_2024_01/111151331</t>
  </si>
  <si>
    <t>"květnatá louka"4*(4295-1540)</t>
  </si>
  <si>
    <t>111151332</t>
  </si>
  <si>
    <t>Pokosení trávníku lučního pl přes 10000 m2 s odvozem do 20 km ve svahu přes 1:5 do 1:2</t>
  </si>
  <si>
    <t>-334295412</t>
  </si>
  <si>
    <t>Pokosení trávníku při souvislé ploše přes 10000 m2 lučního na svahu přes 1:5 do 1:2</t>
  </si>
  <si>
    <t>https://podminky.urs.cz/item/CS_URS_2024_01/111151332</t>
  </si>
  <si>
    <t>"vyvýšené prvky"4*1540</t>
  </si>
  <si>
    <t>-1852534818</t>
  </si>
  <si>
    <t>"dosadba keřů"65</t>
  </si>
  <si>
    <t>-519578926</t>
  </si>
  <si>
    <t>"dosadba stromů"1</t>
  </si>
  <si>
    <t>-62154115</t>
  </si>
  <si>
    <t>-1521062691</t>
  </si>
  <si>
    <t>-1521267567</t>
  </si>
  <si>
    <t>-613260344</t>
  </si>
  <si>
    <t>184806111</t>
  </si>
  <si>
    <t>Řez stromů netrnitých průklestem D koruny do 2 m</t>
  </si>
  <si>
    <t>1571153514</t>
  </si>
  <si>
    <t>Řez stromů, keřů nebo růží průklestem stromů netrnitých, o průměru koruny do 2 m</t>
  </si>
  <si>
    <t>https://podminky.urs.cz/item/CS_URS_2024_01/184806111</t>
  </si>
  <si>
    <t>"výchovný řez u vysazených stromů"47</t>
  </si>
  <si>
    <t>"výchovný řez u vysazených keřů"2160</t>
  </si>
  <si>
    <t>640061297</t>
  </si>
  <si>
    <t>"stromy"1*3,14*0,5*0,5</t>
  </si>
  <si>
    <t>"keře"65*3,14*0,15*0,15</t>
  </si>
  <si>
    <t>410703460</t>
  </si>
  <si>
    <t>5,377*0,153 'Přepočtené koeficientem množství</t>
  </si>
  <si>
    <t>1276723628</t>
  </si>
  <si>
    <t>"zalití sazenic stromů a keřů - 8x"271,92</t>
  </si>
  <si>
    <t>-1060290608</t>
  </si>
  <si>
    <t>892747183</t>
  </si>
  <si>
    <t>271,92*2 'Přepočtené koeficientem množství</t>
  </si>
  <si>
    <t>R111001</t>
  </si>
  <si>
    <t>Shrabání a odvoz pokoseného trávníku</t>
  </si>
  <si>
    <t>323211811</t>
  </si>
  <si>
    <t>Poznámka k položce:_x000D_
- do vzdálenosti 10 km</t>
  </si>
  <si>
    <t>R111002</t>
  </si>
  <si>
    <t>Ruční ožínání sazenic stromů</t>
  </si>
  <si>
    <t>239082672</t>
  </si>
  <si>
    <t>"ožínání stromů - 2x"2*47</t>
  </si>
  <si>
    <t>R111003</t>
  </si>
  <si>
    <t>Ruční ožínání sazenic keřů</t>
  </si>
  <si>
    <t>-1534277649</t>
  </si>
  <si>
    <t>"ožínání sazenic keřů - 2x"2*2160</t>
  </si>
  <si>
    <t>R111004</t>
  </si>
  <si>
    <t>Ošetřování vysazených stromů a keřů</t>
  </si>
  <si>
    <t>-640546026</t>
  </si>
  <si>
    <t>Poznámka k položce:_x000D_
- narovnání kůlů, oprava úvazků a ochran proti zvěři, případně doplnění poškozeného materiálu</t>
  </si>
  <si>
    <t>R111005</t>
  </si>
  <si>
    <t>Kontrola opravy lesnické oplocenky</t>
  </si>
  <si>
    <t>-2019969878</t>
  </si>
  <si>
    <t>Poznámka k položce:_x000D_
- včetně doplnění chybějícího materiálu</t>
  </si>
  <si>
    <t>-283309269</t>
  </si>
  <si>
    <t>05.3 - SO 05 Vegetační úpravy - následná péče rok 2027</t>
  </si>
  <si>
    <t>70251867</t>
  </si>
  <si>
    <t>"květnatá louka"3*(4295-1540)</t>
  </si>
  <si>
    <t>-1773072911</t>
  </si>
  <si>
    <t>"vyvýšené prvky"3*1540</t>
  </si>
  <si>
    <t>30580001</t>
  </si>
  <si>
    <t>1130026776</t>
  </si>
  <si>
    <t>-160987555</t>
  </si>
  <si>
    <t>1791865209</t>
  </si>
  <si>
    <t>58778524</t>
  </si>
  <si>
    <t>-768498722</t>
  </si>
  <si>
    <t>2041847428</t>
  </si>
  <si>
    <t>477271418</t>
  </si>
  <si>
    <t>-1402646065</t>
  </si>
  <si>
    <t>-57939370</t>
  </si>
  <si>
    <t>-870578586</t>
  </si>
  <si>
    <t>-1147599004</t>
  </si>
  <si>
    <t>1202203829</t>
  </si>
  <si>
    <t>99794098</t>
  </si>
  <si>
    <t>937747870</t>
  </si>
  <si>
    <t>"zalití sazenic stromů a keřů - 6x"203,94</t>
  </si>
  <si>
    <t>1286799914</t>
  </si>
  <si>
    <t>984965472</t>
  </si>
  <si>
    <t>203,94*2 'Přepočtené koeficientem množství</t>
  </si>
  <si>
    <t>-1370042944</t>
  </si>
  <si>
    <t>05.4 - SO 05 Vegetační úpravy - následná péče rok 2028</t>
  </si>
  <si>
    <t>616828971</t>
  </si>
  <si>
    <t>940719469</t>
  </si>
  <si>
    <t>-535325963</t>
  </si>
  <si>
    <t>-739871054</t>
  </si>
  <si>
    <t>2063871302</t>
  </si>
  <si>
    <t>-1420597461</t>
  </si>
  <si>
    <t>-635629590</t>
  </si>
  <si>
    <t>1450236663</t>
  </si>
  <si>
    <t>-577507932</t>
  </si>
  <si>
    <t>1041314243</t>
  </si>
  <si>
    <t>1204514519</t>
  </si>
  <si>
    <t>1788080988</t>
  </si>
  <si>
    <t>1800536985</t>
  </si>
  <si>
    <t>-1441037117</t>
  </si>
  <si>
    <t>1634366490</t>
  </si>
  <si>
    <t>521358860</t>
  </si>
  <si>
    <t>-836457222</t>
  </si>
  <si>
    <t>"zalití sazenic stromů a keřů - 3x"101,97</t>
  </si>
  <si>
    <t>1210411621</t>
  </si>
  <si>
    <t>-200650732</t>
  </si>
  <si>
    <t>101,97*2 'Přepočtené koeficientem množství</t>
  </si>
  <si>
    <t>R111006</t>
  </si>
  <si>
    <t>Obohacení květnatého porostu</t>
  </si>
  <si>
    <t>-1099164029</t>
  </si>
  <si>
    <t>1643095654</t>
  </si>
  <si>
    <t>06 - SO 06 Altán</t>
  </si>
  <si>
    <t xml:space="preserve"> </t>
  </si>
  <si>
    <t>1 - Zemní práce</t>
  </si>
  <si>
    <t>12 - Odkopávky a prokopávky</t>
  </si>
  <si>
    <t>16 - Přemístění výkopku</t>
  </si>
  <si>
    <t>2 - Základy a zvláštní zakládání</t>
  </si>
  <si>
    <t>21 - Úprava podloží a základové spáry</t>
  </si>
  <si>
    <t>28 - Zpevňování hornin a konstrukcí</t>
  </si>
  <si>
    <t>5 - Komunikace</t>
  </si>
  <si>
    <t>94 - Lešení a stavební výtahy</t>
  </si>
  <si>
    <t>99 - Staveništní přesun hmot</t>
  </si>
  <si>
    <t>712 - Povlakové krytiny</t>
  </si>
  <si>
    <t>762 - Konstrukce tesařské</t>
  </si>
  <si>
    <t>764 - Konstrukce klempířské</t>
  </si>
  <si>
    <t>766 - Konstrukce truhlářské</t>
  </si>
  <si>
    <t>767 - Konstrukce zámečnické</t>
  </si>
  <si>
    <t>783 - Nátěry</t>
  </si>
  <si>
    <t>VN - Vedlejší náklady</t>
  </si>
  <si>
    <t>Celkem bez DPH - Celkem bez DPH</t>
  </si>
  <si>
    <t>139601103R00</t>
  </si>
  <si>
    <t>Ruční výkop jam, rýh a šachet v hornině tř. 4</t>
  </si>
  <si>
    <t>460300101R00</t>
  </si>
  <si>
    <t>Vrtání jámy pro patky do D 55 cm</t>
  </si>
  <si>
    <t>Odkopávky a prokopávky</t>
  </si>
  <si>
    <t>122301101R00</t>
  </si>
  <si>
    <t>Odkopávky nezapažené v hor. 4 do 100 m3</t>
  </si>
  <si>
    <t>122301109R00</t>
  </si>
  <si>
    <t>Příplatek za lepivost - odkopávky v hor. 4</t>
  </si>
  <si>
    <t>Přemístění výkopku</t>
  </si>
  <si>
    <t>162701105R00</t>
  </si>
  <si>
    <t>Vodorovné přemístění výkopku z hor.1-4 do 10000 m</t>
  </si>
  <si>
    <t>162701109R00</t>
  </si>
  <si>
    <t>Příplatek k vod. přemístění hor.1-4 za další 1 km</t>
  </si>
  <si>
    <t>167101201R00</t>
  </si>
  <si>
    <t>Nakládání výkopku z hor. 1 ÷ 4 - ručně</t>
  </si>
  <si>
    <t>171201201R00</t>
  </si>
  <si>
    <t>Uložení sypaniny na skl.-sypanina na výšku přes 2m</t>
  </si>
  <si>
    <t>199000002R00</t>
  </si>
  <si>
    <t>Poplatek za skládku horniny 1- 4, č. dle katal. odpadů 17 05 04</t>
  </si>
  <si>
    <t>Základy a zvláštní zakládání</t>
  </si>
  <si>
    <t>275321311R00</t>
  </si>
  <si>
    <t>Železobeton základových patek C 16/20</t>
  </si>
  <si>
    <t>275351215R00</t>
  </si>
  <si>
    <t>Bednění stěn základových patek - zřízení</t>
  </si>
  <si>
    <t>(0,6*4*0,8)*2</t>
  </si>
  <si>
    <t>275351216R00</t>
  </si>
  <si>
    <t>Bednění stěn základových patek - odstranění</t>
  </si>
  <si>
    <t>317329222R00</t>
  </si>
  <si>
    <t>Příplatek za výrobu betonu C 16/20 ze suché pytlované směsi (pro malé objemy prací)</t>
  </si>
  <si>
    <t>2753531-R</t>
  </si>
  <si>
    <t>Bednění kruhových patek zabudované</t>
  </si>
  <si>
    <t>Úprava podloží a základové spáry</t>
  </si>
  <si>
    <t>215901101RT5</t>
  </si>
  <si>
    <t>Zhutnění podloží z hornin nesoudržných do 92% PS vibrační deskou</t>
  </si>
  <si>
    <t>Zpevňování hornin a konstrukcí</t>
  </si>
  <si>
    <t>289970111R00</t>
  </si>
  <si>
    <t>Vrstva geotextilie Geofiltex 300g/m2</t>
  </si>
  <si>
    <t>Komunikace</t>
  </si>
  <si>
    <t>564851111RT2</t>
  </si>
  <si>
    <t>Podklad ze štěrkodrti po zhutnění tloušťky 15 cm štěrkodrť frakce 0-32 mm</t>
  </si>
  <si>
    <t>94</t>
  </si>
  <si>
    <t>Lešení a stavební výtahy</t>
  </si>
  <si>
    <t>941955002R00</t>
  </si>
  <si>
    <t>Lešení lehké pomocné, výška podlahy do 1,9 m</t>
  </si>
  <si>
    <t>99</t>
  </si>
  <si>
    <t>Staveništní přesun hmot</t>
  </si>
  <si>
    <t>998011001R00</t>
  </si>
  <si>
    <t>Přesun hmot pro budovy zděné výšky do 6 m</t>
  </si>
  <si>
    <t>712</t>
  </si>
  <si>
    <t>Povlakové krytiny</t>
  </si>
  <si>
    <t>712372121R00</t>
  </si>
  <si>
    <t>Provedení povlakové krytiny střech do 10°, fólií kotvenou do profil. plechu nebo bednění, 4 kotvy/m2</t>
  </si>
  <si>
    <t>712378004R00</t>
  </si>
  <si>
    <t>Závětrná lišta VIPLANYL rš 250 mm</t>
  </si>
  <si>
    <t>4,305+6,07</t>
  </si>
  <si>
    <t>712391171RT1</t>
  </si>
  <si>
    <t>Provedení povlakové krytiny střech do 10°, podkladní textilií 1 vrstva - textilie ve specifikaci</t>
  </si>
  <si>
    <t>7123780-R</t>
  </si>
  <si>
    <t>Okapový plech VIPLANYL rš 150 mm</t>
  </si>
  <si>
    <t>7123780-R1</t>
  </si>
  <si>
    <t>Závětrná lišta VIPLANYL rš 350mm</t>
  </si>
  <si>
    <t>283220188R</t>
  </si>
  <si>
    <t>Fólie hydroizolační PVC-P, ALKORPLAN 35276 tl. 1,5 mm, střešní</t>
  </si>
  <si>
    <t>69366199R</t>
  </si>
  <si>
    <t>Geotextilie netkaná FILTEK 500 g/m2</t>
  </si>
  <si>
    <t>998712201R00</t>
  </si>
  <si>
    <t>Přesun hmot pro povlakové krytiny, výšky do 6 m</t>
  </si>
  <si>
    <t>%</t>
  </si>
  <si>
    <t>762341210RT2</t>
  </si>
  <si>
    <t>Montáž bednění střech rovných, prkna hrubá na sraz včetně dodávky prken tloušťky 24 mm</t>
  </si>
  <si>
    <t>762712120R00</t>
  </si>
  <si>
    <t>Montáž vázaných konstrukcí hraněných do 224 cm2</t>
  </si>
  <si>
    <t>762712130R00</t>
  </si>
  <si>
    <t>Montáž vázaných konstrukcí hraněných do 288 cm2</t>
  </si>
  <si>
    <t>762712140R00</t>
  </si>
  <si>
    <t>Montáž vázaných konstrukcí hraněných do 450 cm2</t>
  </si>
  <si>
    <t>62</t>
  </si>
  <si>
    <t>762712150R00</t>
  </si>
  <si>
    <t>Montáž vázaných konstrukcí hraněných do 600 cm2</t>
  </si>
  <si>
    <t>64</t>
  </si>
  <si>
    <t>762911121R00</t>
  </si>
  <si>
    <t>Impregnace řeziva tlakovakuová Bochemit QB</t>
  </si>
  <si>
    <t>66</t>
  </si>
  <si>
    <t>762795-R</t>
  </si>
  <si>
    <t>Spojovací prostředky pro vázané konstrukce</t>
  </si>
  <si>
    <t>68</t>
  </si>
  <si>
    <t>R-pol</t>
  </si>
  <si>
    <t>Lemování a ukončovací prvky pro rohy</t>
  </si>
  <si>
    <t>soub</t>
  </si>
  <si>
    <t>70</t>
  </si>
  <si>
    <t>60515285.ARLS</t>
  </si>
  <si>
    <t>Hranol stavební SM</t>
  </si>
  <si>
    <t>72</t>
  </si>
  <si>
    <t>60515-R</t>
  </si>
  <si>
    <t>Hranol modřínový hoblovaný</t>
  </si>
  <si>
    <t>74</t>
  </si>
  <si>
    <t>R-pol.1</t>
  </si>
  <si>
    <t>Úprava řeziva - profilace</t>
  </si>
  <si>
    <t>76</t>
  </si>
  <si>
    <t>998762202R00</t>
  </si>
  <si>
    <t>Přesun hmot pro tesařské konstrukce, výšky do 12 m</t>
  </si>
  <si>
    <t>78</t>
  </si>
  <si>
    <t>764</t>
  </si>
  <si>
    <t>Konstrukce klempířské</t>
  </si>
  <si>
    <t>764908109RT2</t>
  </si>
  <si>
    <t>Lindab odpadní trouby kruhové SROR, D 100 mm v ostatních barvách</t>
  </si>
  <si>
    <t>80</t>
  </si>
  <si>
    <t>764908105RT2</t>
  </si>
  <si>
    <t>Lindab žlab podokapní půlkruhový R,velikost 150 mm v ostatních barvách</t>
  </si>
  <si>
    <t>82</t>
  </si>
  <si>
    <t>764908102RT2</t>
  </si>
  <si>
    <t>Lindab kotlík žlabový kónický SOK,vel.žlabu 150 mm v ostatních barvách</t>
  </si>
  <si>
    <t>84</t>
  </si>
  <si>
    <t>998764201R00</t>
  </si>
  <si>
    <t>Přesun hmot pro klempířské konstr., výšky do 6 m</t>
  </si>
  <si>
    <t>86</t>
  </si>
  <si>
    <t>766441111R00</t>
  </si>
  <si>
    <t>Položení podlahy teras z prken, na podkladní rošt</t>
  </si>
  <si>
    <t>88</t>
  </si>
  <si>
    <t>76641212-R</t>
  </si>
  <si>
    <t>Obložení stěn prkna modřínová - Rhombus</t>
  </si>
  <si>
    <t>90</t>
  </si>
  <si>
    <t>76641711-R</t>
  </si>
  <si>
    <t>Podkladový rošt pod obložení stěn 40x80mm včetně dodávky řeziva</t>
  </si>
  <si>
    <t>92</t>
  </si>
  <si>
    <t>76642312-R</t>
  </si>
  <si>
    <t>Obložení podhledů - dřevěným obkladem - Rhombus</t>
  </si>
  <si>
    <t>766441111RLS</t>
  </si>
  <si>
    <t>Podkladní profil pro montáž terasových prken</t>
  </si>
  <si>
    <t>96</t>
  </si>
  <si>
    <t>766-R</t>
  </si>
  <si>
    <t>Ukončení hran - dřevěný obklad - soklová část</t>
  </si>
  <si>
    <t>98</t>
  </si>
  <si>
    <t>R-pol1</t>
  </si>
  <si>
    <t>Zhotovení terasy - modřínová prkna včetně podkladního roštu a podloží</t>
  </si>
  <si>
    <t>100</t>
  </si>
  <si>
    <t>611981860R</t>
  </si>
  <si>
    <t>Prkno terasové dřevěné Modřín Sibiřský 28 x 145 mm</t>
  </si>
  <si>
    <t>102</t>
  </si>
  <si>
    <t>6119818-R</t>
  </si>
  <si>
    <t>Fasádní obklad - Rhombus, kvalita AB,  Modřín sibiřský tl. 20mm</t>
  </si>
  <si>
    <t>104</t>
  </si>
  <si>
    <t>Fasádní obklad - Rhombus, kvalita AB, Modřín sibiřský tl. 20mm</t>
  </si>
  <si>
    <t>998766201R00</t>
  </si>
  <si>
    <t>Přesun hmot pro truhlářské konstr., výšky do 6 m</t>
  </si>
  <si>
    <t>106</t>
  </si>
  <si>
    <t>767</t>
  </si>
  <si>
    <t>Konstrukce zámečnické</t>
  </si>
  <si>
    <t>7678421-R</t>
  </si>
  <si>
    <t>Kotvicí prvky pro sloupy/trámy k základovým patkám - dodávka včetně montáže</t>
  </si>
  <si>
    <t>108</t>
  </si>
  <si>
    <t>7+7+5+7</t>
  </si>
  <si>
    <t>998767201R00</t>
  </si>
  <si>
    <t>Přesun hmot pro zámečnické konstr., výšky do 6 m</t>
  </si>
  <si>
    <t>110</t>
  </si>
  <si>
    <t>783</t>
  </si>
  <si>
    <t>Nátěry</t>
  </si>
  <si>
    <t>783626700R00</t>
  </si>
  <si>
    <t>Nátěr lazurovací truhlář. výrobků Dixol N + 2x lak</t>
  </si>
  <si>
    <t>112</t>
  </si>
  <si>
    <t>VN</t>
  </si>
  <si>
    <t>Vedlejší náklady</t>
  </si>
  <si>
    <t>005111020R</t>
  </si>
  <si>
    <t>Soubor</t>
  </si>
  <si>
    <t>114</t>
  </si>
  <si>
    <t>005121010R</t>
  </si>
  <si>
    <t>Zařízení staveniště, provoz a odstranění - mobilní WC, mobilní buňka  zajištění elektřiny a vody pro stavbu</t>
  </si>
  <si>
    <t>116</t>
  </si>
  <si>
    <t>Zařízení staveniště, provoz a odstranění - mobilní WC, mobilní buňka zajištění elektřiny a vody pro stavbu</t>
  </si>
  <si>
    <t>005121-R</t>
  </si>
  <si>
    <t>Likvidace komunálního odpadu</t>
  </si>
  <si>
    <t>118</t>
  </si>
  <si>
    <t>Celkem bez DPH</t>
  </si>
  <si>
    <t>07 - SO 07 Terénní úpravy</t>
  </si>
  <si>
    <t>121151123</t>
  </si>
  <si>
    <t>Sejmutí ornice plochy přes 500 m2 tl vrstvy do 200 mm strojně</t>
  </si>
  <si>
    <t>-2101454492</t>
  </si>
  <si>
    <t>Sejmutí ornice strojně při souvislé ploše přes 500 m2, tl. vrstvy do 200 mm</t>
  </si>
  <si>
    <t>https://podminky.urs.cz/item/CS_URS_2024_01/121151123</t>
  </si>
  <si>
    <t>"plocha terénní úpravy"6100</t>
  </si>
  <si>
    <t>171151103</t>
  </si>
  <si>
    <t>Uložení sypaniny z hornin soudržných do násypů zhutněných strojně</t>
  </si>
  <si>
    <t>-724304168</t>
  </si>
  <si>
    <t>Uložení sypanin do násypů strojně s rozprostřením sypaniny ve vrstvách a s hrubým urovnáním zhutněných z hornin soudržných jakékoliv třídy těžitelnosti</t>
  </si>
  <si>
    <t>https://podminky.urs.cz/item/CS_URS_2024_01/171151103</t>
  </si>
  <si>
    <t>"tůň č.1"850</t>
  </si>
  <si>
    <t>"tůň č.2"4000</t>
  </si>
  <si>
    <t>"tůň č.3"350</t>
  </si>
  <si>
    <t>181351113</t>
  </si>
  <si>
    <t>Rozprostření ornice tl vrstvy do 200 mm pl přes 500 m2 v rovině nebo ve svahu do 1:5 strojně</t>
  </si>
  <si>
    <t>-872634868</t>
  </si>
  <si>
    <t>Rozprostření a urovnání ornice v rovině nebo ve svahu sklonu do 1:5 strojně při souvislé ploše přes 500 m2, tl. vrstvy do 200 mm</t>
  </si>
  <si>
    <t>https://podminky.urs.cz/item/CS_URS_2024_01/181351113</t>
  </si>
  <si>
    <t>"vyvýšené prvky"-1540</t>
  </si>
  <si>
    <t>182251101</t>
  </si>
  <si>
    <t>Svahování násypů strojně</t>
  </si>
  <si>
    <t>339198833</t>
  </si>
  <si>
    <t>Svahování trvalých svahů do projektovaných profilů strojně s potřebným přemístěním výkopku při svahování násypů v jakékoliv hornině</t>
  </si>
  <si>
    <t>https://podminky.urs.cz/item/CS_URS_2024_01/182251101</t>
  </si>
  <si>
    <t>182351123</t>
  </si>
  <si>
    <t>Rozprostření ornice pl přes 100 do 500 m2 ve svahu přes 1:5 tl vrstvy do 200 mm strojně</t>
  </si>
  <si>
    <t>271887896</t>
  </si>
  <si>
    <t>Rozprostření a urovnání ornice ve svahu sklonu přes 1:5 strojně při souvislé ploše přes 100 do 500 m2, tl. vrstvy do 200 mm</t>
  </si>
  <si>
    <t>https://podminky.urs.cz/item/CS_URS_2024_01/182351123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</si>
  <si>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</si>
  <si>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</si>
  <si>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</si>
  <si>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</si>
  <si>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</si>
  <si>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</si>
  <si>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účastníka.</t>
  </si>
  <si>
    <t xml:space="preserve">Termínem "učastník"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</si>
  <si>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</si>
  <si>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</si>
  <si>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</si>
  <si>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</si>
  <si>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</si>
  <si>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</si>
  <si>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</si>
  <si>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</si>
  <si>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</si>
  <si>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</si>
  <si>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</si>
  <si>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</si>
  <si>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</si>
  <si>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</si>
  <si>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</si>
  <si>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</si>
  <si>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</si>
  <si>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účastníka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</si>
  <si>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</si>
  <si>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</si>
  <si>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</si>
  <si>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</si>
  <si>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</si>
  <si>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</si>
  <si>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</si>
  <si>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</si>
  <si>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</si>
  <si>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</si>
  <si>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</si>
  <si>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</si>
  <si>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</si>
  <si>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</si>
  <si>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</si>
  <si>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</si>
  <si>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</si>
  <si>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</si>
  <si>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</si>
  <si>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</si>
  <si>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</si>
  <si>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</si>
  <si>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</si>
  <si>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</si>
  <si>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</si>
  <si>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</si>
  <si>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Účastník je pro podání nabídky povinen vyplnit žlutě podbarvená pole: </t>
  </si>
  <si>
    <t xml:space="preserve">Pole Účastník v sestavě Rekapitulace stavby - zde účastník vyplní svůj název (název subjektu) </t>
  </si>
  <si>
    <t>Pole IČ a DIČ v sestavě Rekapitulace stavby - zde účastník vyplní svoje IČ a DIČ</t>
  </si>
  <si>
    <t>Datum v sestavě Rekapitulace stavby - zde účastník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</si>
  <si>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</si>
  <si>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</si>
  <si>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</si>
  <si>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</si>
  <si>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</si>
  <si>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</si>
  <si>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Účastník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</si>
  <si>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</si>
  <si>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</si>
  <si>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</si>
  <si>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</si>
  <si>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</si>
  <si>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</si>
  <si>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</si>
  <si>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</si>
  <si>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</si>
  <si>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</si>
  <si>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</si>
  <si>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</si>
  <si>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</si>
  <si>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</si>
  <si>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</si>
  <si>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</si>
  <si>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</si>
  <si>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</si>
  <si>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</si>
  <si>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</si>
  <si>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</si>
  <si>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</si>
  <si>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</si>
  <si>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</si>
  <si>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</si>
  <si>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</si>
  <si>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</si>
  <si>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</si>
  <si>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</si>
  <si>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</si>
  <si>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</si>
  <si>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</si>
  <si>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</si>
  <si>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</si>
  <si>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Účastník</t>
  </si>
  <si>
    <t>Účastník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</si>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</sst>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5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10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charset val="238"/>
    </font>
    <font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0" fillId="0" borderId="0" applyNumberFormat="0" applyFill="0" applyBorder="0" applyAlignment="0" applyProtection="0"/>
  </cellStyleXfs>
  <cellXfs count="318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5" xfId="0" applyBorder="1"/>
    <xf numFmtId="0" fontId="0" fillId="0" borderId="4" xfId="0" applyBorder="1" applyAlignment="1">
      <alignment vertical="center"/>
    </xf>
    <xf numFmtId="0" fontId="16" fillId="0" borderId="6" xfId="0" applyFont="1" applyBorder="1" applyAlignment="1">
      <alignment horizontal="left" vertical="center"/>
    </xf>
    <xf numFmtId="0" fontId="0" fillId="0" borderId="6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4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0" fontId="0" fillId="3" borderId="8" xfId="0" applyFill="1" applyBorder="1" applyAlignment="1">
      <alignment vertical="center"/>
    </xf>
    <xf numFmtId="0" fontId="4" fillId="3" borderId="8" xfId="0" applyFont="1" applyFill="1" applyBorder="1" applyAlignment="1">
      <alignment horizontal="center" vertical="center"/>
    </xf>
    <xf numFmtId="0" fontId="0" fillId="0" borderId="10" xfId="0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6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0" borderId="16" xfId="0" applyBorder="1" applyAlignment="1">
      <alignment vertical="center"/>
    </xf>
    <xf numFmtId="0" fontId="0" fillId="4" borderId="8" xfId="0" applyFill="1" applyBorder="1" applyAlignment="1">
      <alignment vertical="center"/>
    </xf>
    <xf numFmtId="0" fontId="20" fillId="4" borderId="9" xfId="0" applyFont="1" applyFill="1" applyBorder="1" applyAlignment="1">
      <alignment horizontal="center" vertical="center"/>
    </xf>
    <xf numFmtId="0" fontId="21" fillId="0" borderId="17" xfId="0" applyFont="1" applyBorder="1" applyAlignment="1">
      <alignment horizontal="center" vertical="center" wrapText="1"/>
    </xf>
    <xf numFmtId="0" fontId="21" fillId="0" borderId="18" xfId="0" applyFont="1" applyBorder="1" applyAlignment="1">
      <alignment horizontal="center" vertical="center" wrapText="1"/>
    </xf>
    <xf numFmtId="0" fontId="21" fillId="0" borderId="19" xfId="0" applyFont="1" applyBorder="1" applyAlignment="1">
      <alignment horizontal="center" vertical="center" wrapText="1"/>
    </xf>
    <xf numFmtId="0" fontId="0" fillId="0" borderId="12" xfId="0" applyBorder="1" applyAlignment="1">
      <alignment vertical="center"/>
    </xf>
    <xf numFmtId="0" fontId="4" fillId="0" borderId="4" xfId="0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4" fontId="22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8" fillId="0" borderId="15" xfId="0" applyNumberFormat="1" applyFont="1" applyBorder="1" applyAlignment="1">
      <alignment vertical="center"/>
    </xf>
    <xf numFmtId="4" fontId="18" fillId="0" borderId="0" xfId="0" applyNumberFormat="1" applyFont="1" applyAlignment="1">
      <alignment vertical="center"/>
    </xf>
    <xf numFmtId="166" fontId="18" fillId="0" borderId="0" xfId="0" applyNumberFormat="1" applyFont="1" applyAlignment="1">
      <alignment vertical="center"/>
    </xf>
    <xf numFmtId="4" fontId="18" fillId="0" borderId="16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4" xfId="0" applyFont="1" applyBorder="1" applyAlignment="1">
      <alignment vertical="center"/>
    </xf>
    <xf numFmtId="0" fontId="25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7" fillId="0" borderId="15" xfId="0" applyNumberFormat="1" applyFont="1" applyBorder="1" applyAlignment="1">
      <alignment vertical="center"/>
    </xf>
    <xf numFmtId="4" fontId="27" fillId="0" borderId="0" xfId="0" applyNumberFormat="1" applyFont="1" applyAlignment="1">
      <alignment vertical="center"/>
    </xf>
    <xf numFmtId="166" fontId="27" fillId="0" borderId="0" xfId="0" applyNumberFormat="1" applyFont="1" applyAlignment="1">
      <alignment vertical="center"/>
    </xf>
    <xf numFmtId="4" fontId="27" fillId="0" borderId="16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7" fillId="0" borderId="20" xfId="0" applyNumberFormat="1" applyFont="1" applyBorder="1" applyAlignment="1">
      <alignment vertical="center"/>
    </xf>
    <xf numFmtId="4" fontId="27" fillId="0" borderId="21" xfId="0" applyNumberFormat="1" applyFont="1" applyBorder="1" applyAlignment="1">
      <alignment vertical="center"/>
    </xf>
    <xf numFmtId="166" fontId="27" fillId="0" borderId="21" xfId="0" applyNumberFormat="1" applyFont="1" applyBorder="1" applyAlignment="1">
      <alignment vertical="center"/>
    </xf>
    <xf numFmtId="4" fontId="27" fillId="0" borderId="22" xfId="0" applyNumberFormat="1" applyFont="1" applyBorder="1" applyAlignment="1">
      <alignment vertical="center"/>
    </xf>
    <xf numFmtId="0" fontId="28" fillId="0" borderId="0" xfId="0" applyFont="1" applyAlignment="1">
      <alignment horizontal="left" vertical="center"/>
    </xf>
    <xf numFmtId="0" fontId="0" fillId="0" borderId="4" xfId="0" applyBorder="1" applyAlignment="1">
      <alignment vertical="center" wrapText="1"/>
    </xf>
    <xf numFmtId="0" fontId="16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ill="1" applyBorder="1" applyAlignment="1">
      <alignment vertical="center"/>
    </xf>
    <xf numFmtId="0" fontId="20" fillId="4" borderId="0" xfId="0" applyFont="1" applyFill="1" applyAlignment="1">
      <alignment horizontal="left" vertical="center"/>
    </xf>
    <xf numFmtId="0" fontId="20" fillId="4" borderId="0" xfId="0" applyFont="1" applyFill="1" applyAlignment="1">
      <alignment horizontal="right" vertical="center"/>
    </xf>
    <xf numFmtId="0" fontId="29" fillId="0" borderId="0" xfId="0" applyFont="1" applyAlignment="1">
      <alignment horizontal="left" vertical="center"/>
    </xf>
    <xf numFmtId="0" fontId="6" fillId="0" borderId="4" xfId="0" applyFont="1" applyBorder="1" applyAlignment="1">
      <alignment vertical="center"/>
    </xf>
    <xf numFmtId="0" fontId="6" fillId="0" borderId="21" xfId="0" applyFont="1" applyBorder="1" applyAlignment="1">
      <alignment horizontal="left" vertical="center"/>
    </xf>
    <xf numFmtId="0" fontId="6" fillId="0" borderId="21" xfId="0" applyFont="1" applyBorder="1" applyAlignment="1">
      <alignment vertical="center"/>
    </xf>
    <xf numFmtId="4" fontId="6" fillId="0" borderId="21" xfId="0" applyNumberFormat="1" applyFont="1" applyBorder="1" applyAlignment="1">
      <alignment vertical="center"/>
    </xf>
    <xf numFmtId="0" fontId="0" fillId="0" borderId="4" xfId="0" applyBorder="1" applyAlignment="1">
      <alignment horizontal="center" vertical="center" wrapText="1"/>
    </xf>
    <xf numFmtId="0" fontId="20" fillId="4" borderId="17" xfId="0" applyFont="1" applyFill="1" applyBorder="1" applyAlignment="1">
      <alignment horizontal="center" vertical="center" wrapText="1"/>
    </xf>
    <xf numFmtId="0" fontId="20" fillId="4" borderId="18" xfId="0" applyFont="1" applyFill="1" applyBorder="1" applyAlignment="1">
      <alignment horizontal="center" vertical="center" wrapText="1"/>
    </xf>
    <xf numFmtId="0" fontId="20" fillId="4" borderId="19" xfId="0" applyFont="1" applyFill="1" applyBorder="1" applyAlignment="1">
      <alignment horizontal="center" vertical="center" wrapText="1"/>
    </xf>
    <xf numFmtId="0" fontId="20" fillId="4" borderId="0" xfId="0" applyFont="1" applyFill="1" applyAlignment="1">
      <alignment horizontal="center" vertical="center" wrapText="1"/>
    </xf>
    <xf numFmtId="4" fontId="22" fillId="0" borderId="0" xfId="0" applyNumberFormat="1" applyFont="1"/>
    <xf numFmtId="166" fontId="30" fillId="0" borderId="13" xfId="0" applyNumberFormat="1" applyFont="1" applyBorder="1"/>
    <xf numFmtId="166" fontId="30" fillId="0" borderId="14" xfId="0" applyNumberFormat="1" applyFont="1" applyBorder="1"/>
    <xf numFmtId="4" fontId="31" fillId="0" borderId="0" xfId="0" applyNumberFormat="1" applyFont="1" applyAlignment="1">
      <alignment vertical="center"/>
    </xf>
    <xf numFmtId="0" fontId="7" fillId="0" borderId="4" xfId="0" applyFont="1" applyBorder="1"/>
    <xf numFmtId="0" fontId="7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 applyProtection="1">
      <protection locked="0"/>
    </xf>
    <xf numFmtId="4" fontId="6" fillId="0" borderId="0" xfId="0" applyNumberFormat="1" applyFont="1"/>
    <xf numFmtId="0" fontId="7" fillId="0" borderId="15" xfId="0" applyFont="1" applyBorder="1"/>
    <xf numFmtId="166" fontId="7" fillId="0" borderId="0" xfId="0" applyNumberFormat="1" applyFont="1"/>
    <xf numFmtId="166" fontId="7" fillId="0" borderId="16" xfId="0" applyNumberFormat="1" applyFont="1" applyBorder="1"/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20" fillId="0" borderId="23" xfId="0" applyFont="1" applyBorder="1" applyAlignment="1">
      <alignment horizontal="center" vertical="center"/>
    </xf>
    <xf numFmtId="49" fontId="20" fillId="0" borderId="23" xfId="0" applyNumberFormat="1" applyFont="1" applyBorder="1" applyAlignment="1">
      <alignment horizontal="left" vertical="center" wrapText="1"/>
    </xf>
    <xf numFmtId="0" fontId="20" fillId="0" borderId="23" xfId="0" applyFont="1" applyBorder="1" applyAlignment="1">
      <alignment horizontal="left" vertical="center" wrapText="1"/>
    </xf>
    <xf numFmtId="0" fontId="20" fillId="0" borderId="23" xfId="0" applyFont="1" applyBorder="1" applyAlignment="1">
      <alignment horizontal="center" vertical="center" wrapText="1"/>
    </xf>
    <xf numFmtId="167" fontId="20" fillId="0" borderId="23" xfId="0" applyNumberFormat="1" applyFont="1" applyBorder="1" applyAlignment="1">
      <alignment vertical="center"/>
    </xf>
    <xf numFmtId="4" fontId="20" fillId="2" borderId="23" xfId="0" applyNumberFormat="1" applyFont="1" applyFill="1" applyBorder="1" applyAlignment="1" applyProtection="1">
      <alignment vertical="center"/>
      <protection locked="0"/>
    </xf>
    <xf numFmtId="4" fontId="20" fillId="0" borderId="23" xfId="0" applyNumberFormat="1" applyFont="1" applyBorder="1" applyAlignment="1">
      <alignment vertical="center"/>
    </xf>
    <xf numFmtId="0" fontId="0" fillId="0" borderId="23" xfId="0" applyBorder="1" applyAlignment="1">
      <alignment vertical="center"/>
    </xf>
    <xf numFmtId="0" fontId="21" fillId="2" borderId="15" xfId="0" applyFont="1" applyFill="1" applyBorder="1" applyAlignment="1" applyProtection="1">
      <alignment horizontal="left" vertical="center"/>
      <protection locked="0"/>
    </xf>
    <xf numFmtId="0" fontId="21" fillId="0" borderId="0" xfId="0" applyFont="1" applyAlignment="1">
      <alignment horizontal="center" vertical="center"/>
    </xf>
    <xf numFmtId="166" fontId="21" fillId="0" borderId="0" xfId="0" applyNumberFormat="1" applyFont="1" applyAlignment="1">
      <alignment vertical="center"/>
    </xf>
    <xf numFmtId="166" fontId="21" fillId="0" borderId="16" xfId="0" applyNumberFormat="1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2" fillId="0" borderId="0" xfId="0" applyFont="1" applyAlignment="1">
      <alignment horizontal="left" vertical="center"/>
    </xf>
    <xf numFmtId="0" fontId="33" fillId="0" borderId="0" xfId="0" applyFont="1" applyAlignment="1">
      <alignment horizontal="left" vertical="center" wrapText="1"/>
    </xf>
    <xf numFmtId="0" fontId="0" fillId="0" borderId="0" xfId="0" applyAlignment="1" applyProtection="1">
      <alignment vertical="center"/>
      <protection locked="0"/>
    </xf>
    <xf numFmtId="0" fontId="0" fillId="0" borderId="15" xfId="0" applyBorder="1" applyAlignment="1">
      <alignment vertical="center"/>
    </xf>
    <xf numFmtId="0" fontId="34" fillId="0" borderId="0" xfId="0" applyFont="1" applyAlignment="1">
      <alignment vertical="center" wrapText="1"/>
    </xf>
    <xf numFmtId="0" fontId="0" fillId="0" borderId="20" xfId="0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22" xfId="0" applyBorder="1" applyAlignment="1">
      <alignment vertical="center"/>
    </xf>
    <xf numFmtId="0" fontId="8" fillId="0" borderId="4" xfId="0" applyFont="1" applyBorder="1" applyAlignment="1">
      <alignment vertical="center"/>
    </xf>
    <xf numFmtId="0" fontId="8" fillId="0" borderId="21" xfId="0" applyFont="1" applyBorder="1" applyAlignment="1">
      <alignment horizontal="left" vertical="center"/>
    </xf>
    <xf numFmtId="0" fontId="8" fillId="0" borderId="21" xfId="0" applyFont="1" applyBorder="1" applyAlignment="1">
      <alignment vertical="center"/>
    </xf>
    <xf numFmtId="4" fontId="8" fillId="0" borderId="21" xfId="0" applyNumberFormat="1" applyFont="1" applyBorder="1" applyAlignment="1">
      <alignment vertical="center"/>
    </xf>
    <xf numFmtId="0" fontId="8" fillId="0" borderId="0" xfId="0" applyFont="1" applyAlignment="1">
      <alignment horizontal="left"/>
    </xf>
    <xf numFmtId="4" fontId="8" fillId="0" borderId="0" xfId="0" applyNumberFormat="1" applyFont="1"/>
    <xf numFmtId="0" fontId="35" fillId="0" borderId="0" xfId="0" applyFont="1" applyAlignment="1">
      <alignment horizontal="left" vertical="center"/>
    </xf>
    <xf numFmtId="0" fontId="36" fillId="0" borderId="0" xfId="1" applyFont="1" applyAlignment="1" applyProtection="1">
      <alignment vertical="center" wrapText="1"/>
    </xf>
    <xf numFmtId="0" fontId="9" fillId="0" borderId="4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5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10" fillId="0" borderId="4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5" xfId="0" applyFont="1" applyBorder="1" applyAlignment="1">
      <alignment vertical="center"/>
    </xf>
    <xf numFmtId="0" fontId="10" fillId="0" borderId="16" xfId="0" applyFont="1" applyBorder="1" applyAlignment="1">
      <alignment vertical="center"/>
    </xf>
    <xf numFmtId="0" fontId="37" fillId="0" borderId="23" xfId="0" applyFont="1" applyBorder="1" applyAlignment="1">
      <alignment horizontal="center" vertical="center"/>
    </xf>
    <xf numFmtId="49" fontId="37" fillId="0" borderId="23" xfId="0" applyNumberFormat="1" applyFont="1" applyBorder="1" applyAlignment="1">
      <alignment horizontal="left" vertical="center" wrapText="1"/>
    </xf>
    <xf numFmtId="0" fontId="37" fillId="0" borderId="23" xfId="0" applyFont="1" applyBorder="1" applyAlignment="1">
      <alignment horizontal="left" vertical="center" wrapText="1"/>
    </xf>
    <xf numFmtId="0" fontId="37" fillId="0" borderId="23" xfId="0" applyFont="1" applyBorder="1" applyAlignment="1">
      <alignment horizontal="center" vertical="center" wrapText="1"/>
    </xf>
    <xf numFmtId="167" fontId="37" fillId="0" borderId="23" xfId="0" applyNumberFormat="1" applyFont="1" applyBorder="1" applyAlignment="1">
      <alignment vertical="center"/>
    </xf>
    <xf numFmtId="4" fontId="37" fillId="2" borderId="23" xfId="0" applyNumberFormat="1" applyFont="1" applyFill="1" applyBorder="1" applyAlignment="1" applyProtection="1">
      <alignment vertical="center"/>
      <protection locked="0"/>
    </xf>
    <xf numFmtId="4" fontId="37" fillId="0" borderId="23" xfId="0" applyNumberFormat="1" applyFont="1" applyBorder="1" applyAlignment="1">
      <alignment vertical="center"/>
    </xf>
    <xf numFmtId="0" fontId="38" fillId="0" borderId="23" xfId="0" applyFont="1" applyBorder="1" applyAlignment="1">
      <alignment vertical="center"/>
    </xf>
    <xf numFmtId="0" fontId="38" fillId="0" borderId="4" xfId="0" applyFont="1" applyBorder="1" applyAlignment="1">
      <alignment vertical="center"/>
    </xf>
    <xf numFmtId="0" fontId="37" fillId="2" borderId="15" xfId="0" applyFont="1" applyFill="1" applyBorder="1" applyAlignment="1" applyProtection="1">
      <alignment horizontal="left" vertical="center"/>
      <protection locked="0"/>
    </xf>
    <xf numFmtId="0" fontId="37" fillId="0" borderId="0" xfId="0" applyFont="1" applyAlignment="1">
      <alignment horizontal="center" vertical="center"/>
    </xf>
    <xf numFmtId="167" fontId="20" fillId="2" borderId="23" xfId="0" applyNumberFormat="1" applyFont="1" applyFill="1" applyBorder="1" applyAlignment="1" applyProtection="1">
      <alignment vertical="center"/>
      <protection locked="0"/>
    </xf>
    <xf numFmtId="0" fontId="7" fillId="0" borderId="20" xfId="0" applyFont="1" applyBorder="1"/>
    <xf numFmtId="0" fontId="7" fillId="0" borderId="21" xfId="0" applyFont="1" applyBorder="1"/>
    <xf numFmtId="166" fontId="7" fillId="0" borderId="21" xfId="0" applyNumberFormat="1" applyFont="1" applyBorder="1"/>
    <xf numFmtId="166" fontId="7" fillId="0" borderId="22" xfId="0" applyNumberFormat="1" applyFont="1" applyBorder="1"/>
    <xf numFmtId="0" fontId="10" fillId="0" borderId="20" xfId="0" applyFont="1" applyBorder="1" applyAlignment="1">
      <alignment vertical="center"/>
    </xf>
    <xf numFmtId="0" fontId="10" fillId="0" borderId="21" xfId="0" applyFont="1" applyBorder="1" applyAlignment="1">
      <alignment vertical="center"/>
    </xf>
    <xf numFmtId="0" fontId="10" fillId="0" borderId="22" xfId="0" applyFont="1" applyBorder="1" applyAlignment="1">
      <alignment vertical="center"/>
    </xf>
    <xf numFmtId="0" fontId="0" fillId="0" borderId="0" xfId="0" applyAlignment="1">
      <alignment vertical="top"/>
    </xf>
    <xf numFmtId="0" fontId="39" fillId="0" borderId="24" xfId="0" applyFont="1" applyBorder="1" applyAlignment="1">
      <alignment vertical="center" wrapText="1"/>
    </xf>
    <xf numFmtId="0" fontId="39" fillId="0" borderId="25" xfId="0" applyFont="1" applyBorder="1" applyAlignment="1">
      <alignment vertical="center" wrapText="1"/>
    </xf>
    <xf numFmtId="0" fontId="39" fillId="0" borderId="26" xfId="0" applyFont="1" applyBorder="1" applyAlignment="1">
      <alignment vertical="center" wrapText="1"/>
    </xf>
    <xf numFmtId="0" fontId="39" fillId="0" borderId="27" xfId="0" applyFont="1" applyBorder="1" applyAlignment="1">
      <alignment horizontal="center" vertical="center" wrapText="1"/>
    </xf>
    <xf numFmtId="0" fontId="39" fillId="0" borderId="28" xfId="0" applyFont="1" applyBorder="1" applyAlignment="1">
      <alignment horizontal="center" vertical="center" wrapText="1"/>
    </xf>
    <xf numFmtId="0" fontId="39" fillId="0" borderId="27" xfId="0" applyFont="1" applyBorder="1" applyAlignment="1">
      <alignment vertical="center" wrapText="1"/>
    </xf>
    <xf numFmtId="0" fontId="39" fillId="0" borderId="28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27" xfId="0" applyFont="1" applyBorder="1" applyAlignment="1">
      <alignment vertical="center" wrapText="1"/>
    </xf>
    <xf numFmtId="0" fontId="42" fillId="0" borderId="1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vertical="center"/>
    </xf>
    <xf numFmtId="49" fontId="42" fillId="0" borderId="1" xfId="0" applyNumberFormat="1" applyFont="1" applyBorder="1" applyAlignment="1">
      <alignment vertical="center" wrapText="1"/>
    </xf>
    <xf numFmtId="0" fontId="39" fillId="0" borderId="30" xfId="0" applyFont="1" applyBorder="1" applyAlignment="1">
      <alignment vertical="center" wrapText="1"/>
    </xf>
    <xf numFmtId="0" fontId="44" fillId="0" borderId="29" xfId="0" applyFont="1" applyBorder="1" applyAlignment="1">
      <alignment vertical="center" wrapText="1"/>
    </xf>
    <xf numFmtId="0" fontId="39" fillId="0" borderId="31" xfId="0" applyFont="1" applyBorder="1" applyAlignment="1">
      <alignment vertical="center" wrapText="1"/>
    </xf>
    <xf numFmtId="0" fontId="39" fillId="0" borderId="1" xfId="0" applyFont="1" applyBorder="1" applyAlignment="1">
      <alignment vertical="top"/>
    </xf>
    <xf numFmtId="0" fontId="39" fillId="0" borderId="0" xfId="0" applyFont="1" applyAlignment="1">
      <alignment vertical="top"/>
    </xf>
    <xf numFmtId="0" fontId="39" fillId="0" borderId="24" xfId="0" applyFont="1" applyBorder="1" applyAlignment="1">
      <alignment horizontal="left" vertical="center"/>
    </xf>
    <xf numFmtId="0" fontId="39" fillId="0" borderId="25" xfId="0" applyFont="1" applyBorder="1" applyAlignment="1">
      <alignment horizontal="left" vertical="center"/>
    </xf>
    <xf numFmtId="0" fontId="39" fillId="0" borderId="26" xfId="0" applyFont="1" applyBorder="1" applyAlignment="1">
      <alignment horizontal="left" vertical="center"/>
    </xf>
    <xf numFmtId="0" fontId="39" fillId="0" borderId="27" xfId="0" applyFont="1" applyBorder="1" applyAlignment="1">
      <alignment horizontal="left" vertical="center"/>
    </xf>
    <xf numFmtId="0" fontId="39" fillId="0" borderId="28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41" fillId="0" borderId="29" xfId="0" applyFont="1" applyBorder="1" applyAlignment="1">
      <alignment horizontal="center" vertical="center"/>
    </xf>
    <xf numFmtId="0" fontId="45" fillId="0" borderId="29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2" fillId="0" borderId="0" xfId="0" applyFont="1" applyAlignment="1">
      <alignment horizontal="left" vertical="center"/>
    </xf>
    <xf numFmtId="0" fontId="43" fillId="0" borderId="27" xfId="0" applyFont="1" applyBorder="1" applyAlignment="1">
      <alignment horizontal="left" vertical="center"/>
    </xf>
    <xf numFmtId="0" fontId="39" fillId="0" borderId="30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39" fillId="0" borderId="3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center" vertical="center" wrapText="1"/>
    </xf>
    <xf numFmtId="0" fontId="39" fillId="0" borderId="24" xfId="0" applyFont="1" applyBorder="1" applyAlignment="1">
      <alignment horizontal="left" vertical="center" wrapText="1"/>
    </xf>
    <xf numFmtId="0" fontId="39" fillId="0" borderId="25" xfId="0" applyFont="1" applyBorder="1" applyAlignment="1">
      <alignment horizontal="left" vertical="center" wrapText="1"/>
    </xf>
    <xf numFmtId="0" fontId="39" fillId="0" borderId="26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/>
    </xf>
    <xf numFmtId="0" fontId="43" fillId="0" borderId="28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/>
    </xf>
    <xf numFmtId="0" fontId="43" fillId="0" borderId="30" xfId="0" applyFont="1" applyBorder="1" applyAlignment="1">
      <alignment horizontal="left" vertical="center" wrapText="1"/>
    </xf>
    <xf numFmtId="0" fontId="43" fillId="0" borderId="29" xfId="0" applyFont="1" applyBorder="1" applyAlignment="1">
      <alignment horizontal="left" vertical="center" wrapText="1"/>
    </xf>
    <xf numFmtId="0" fontId="43" fillId="0" borderId="3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top"/>
    </xf>
    <xf numFmtId="0" fontId="42" fillId="0" borderId="1" xfId="0" applyFont="1" applyBorder="1" applyAlignment="1">
      <alignment horizontal="center" vertical="top"/>
    </xf>
    <xf numFmtId="0" fontId="43" fillId="0" borderId="30" xfId="0" applyFont="1" applyBorder="1" applyAlignment="1">
      <alignment horizontal="left" vertical="center"/>
    </xf>
    <xf numFmtId="0" fontId="43" fillId="0" borderId="3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5" fillId="0" borderId="0" xfId="0" applyFont="1" applyAlignment="1">
      <alignment vertical="center"/>
    </xf>
    <xf numFmtId="0" fontId="41" fillId="0" borderId="1" xfId="0" applyFont="1" applyBorder="1" applyAlignment="1">
      <alignment vertical="center"/>
    </xf>
    <xf numFmtId="0" fontId="45" fillId="0" borderId="29" xfId="0" applyFont="1" applyBorder="1" applyAlignment="1">
      <alignment vertical="center"/>
    </xf>
    <xf numFmtId="0" fontId="41" fillId="0" borderId="29" xfId="0" applyFont="1" applyBorder="1" applyAlignment="1">
      <alignment vertical="center"/>
    </xf>
    <xf numFmtId="0" fontId="42" fillId="0" borderId="1" xfId="0" applyFont="1" applyBorder="1" applyAlignment="1">
      <alignment vertical="top"/>
    </xf>
    <xf numFmtId="49" fontId="42" fillId="0" borderId="1" xfId="0" applyNumberFormat="1" applyFont="1" applyBorder="1" applyAlignment="1">
      <alignment horizontal="left" vertical="center"/>
    </xf>
    <xf numFmtId="0" fontId="48" fillId="0" borderId="27" xfId="0" applyFont="1" applyBorder="1" applyAlignment="1">
      <alignment horizontal="left" vertical="center"/>
    </xf>
    <xf numFmtId="0" fontId="49" fillId="0" borderId="1" xfId="0" applyFont="1" applyBorder="1" applyAlignment="1">
      <alignment vertical="top"/>
    </xf>
    <xf numFmtId="0" fontId="49" fillId="0" borderId="1" xfId="0" applyFont="1" applyBorder="1" applyAlignment="1">
      <alignment horizontal="left" vertical="center"/>
    </xf>
    <xf numFmtId="0" fontId="49" fillId="0" borderId="1" xfId="0" applyFont="1" applyBorder="1" applyAlignment="1">
      <alignment horizontal="center" vertical="center"/>
    </xf>
    <xf numFmtId="49" fontId="49" fillId="0" borderId="1" xfId="0" applyNumberFormat="1" applyFont="1" applyBorder="1" applyAlignment="1">
      <alignment horizontal="left" vertical="center"/>
    </xf>
    <xf numFmtId="0" fontId="48" fillId="0" borderId="28" xfId="0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1" fillId="0" borderId="29" xfId="0" applyFont="1" applyBorder="1" applyAlignment="1">
      <alignment horizontal="left"/>
    </xf>
    <xf numFmtId="0" fontId="45" fillId="0" borderId="29" xfId="0" applyFont="1" applyBorder="1"/>
    <xf numFmtId="0" fontId="39" fillId="0" borderId="27" xfId="0" applyFont="1" applyBorder="1" applyAlignment="1">
      <alignment vertical="top"/>
    </xf>
    <xf numFmtId="0" fontId="39" fillId="0" borderId="28" xfId="0" applyFont="1" applyBorder="1" applyAlignment="1">
      <alignment vertical="top"/>
    </xf>
    <xf numFmtId="0" fontId="39" fillId="0" borderId="30" xfId="0" applyFont="1" applyBorder="1" applyAlignment="1">
      <alignment vertical="top"/>
    </xf>
    <xf numFmtId="0" fontId="39" fillId="0" borderId="29" xfId="0" applyFont="1" applyBorder="1" applyAlignment="1">
      <alignment vertical="top"/>
    </xf>
    <xf numFmtId="0" fontId="39" fillId="0" borderId="31" xfId="0" applyFont="1" applyBorder="1" applyAlignment="1">
      <alignment vertical="top"/>
    </xf>
    <xf numFmtId="0" fontId="20" fillId="4" borderId="7" xfId="0" applyFont="1" applyFill="1" applyBorder="1" applyAlignment="1">
      <alignment horizontal="center" vertical="center"/>
    </xf>
    <xf numFmtId="0" fontId="20" fillId="4" borderId="8" xfId="0" applyFont="1" applyFill="1" applyBorder="1" applyAlignment="1">
      <alignment horizontal="left" vertical="center"/>
    </xf>
    <xf numFmtId="0" fontId="25" fillId="0" borderId="0" xfId="0" applyFont="1" applyAlignment="1">
      <alignment horizontal="left" vertical="center" wrapText="1"/>
    </xf>
    <xf numFmtId="0" fontId="20" fillId="4" borderId="8" xfId="0" applyFont="1" applyFill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4" fontId="22" fillId="0" borderId="0" xfId="0" applyNumberFormat="1" applyFont="1" applyAlignment="1">
      <alignment horizontal="right" vertical="center"/>
    </xf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6" fillId="0" borderId="6" xfId="0" applyNumberFormat="1" applyFont="1" applyBorder="1" applyAlignment="1">
      <alignment vertical="center"/>
    </xf>
    <xf numFmtId="0" fontId="0" fillId="0" borderId="6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7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4" fillId="3" borderId="8" xfId="0" applyNumberFormat="1" applyFont="1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0" fillId="3" borderId="9" xfId="0" applyFill="1" applyBorder="1" applyAlignment="1">
      <alignment vertical="center"/>
    </xf>
    <xf numFmtId="0" fontId="4" fillId="3" borderId="8" xfId="0" applyFont="1" applyFill="1" applyBorder="1" applyAlignment="1">
      <alignment horizontal="left" vertical="center"/>
    </xf>
    <xf numFmtId="4" fontId="26" fillId="0" borderId="0" xfId="0" applyNumberFormat="1" applyFont="1" applyAlignment="1">
      <alignment vertical="center"/>
    </xf>
    <xf numFmtId="0" fontId="26" fillId="0" borderId="0" xfId="0" applyFont="1" applyAlignment="1">
      <alignment vertical="center"/>
    </xf>
    <xf numFmtId="0" fontId="20" fillId="4" borderId="8" xfId="0" applyFont="1" applyFill="1" applyBorder="1" applyAlignment="1">
      <alignment horizontal="right"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8" fillId="0" borderId="12" xfId="0" applyFont="1" applyBorder="1" applyAlignment="1">
      <alignment horizontal="center" vertical="center"/>
    </xf>
    <xf numFmtId="0" fontId="18" fillId="0" borderId="13" xfId="0" applyFont="1" applyBorder="1" applyAlignment="1">
      <alignment horizontal="left" vertical="center"/>
    </xf>
    <xf numFmtId="0" fontId="19" fillId="0" borderId="15" xfId="0" applyFont="1" applyBorder="1" applyAlignment="1">
      <alignment horizontal="left" vertical="center"/>
    </xf>
    <xf numFmtId="0" fontId="19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42" fillId="0" borderId="1" xfId="0" applyFont="1" applyBorder="1" applyAlignment="1">
      <alignment horizontal="left" vertical="center" wrapText="1"/>
    </xf>
    <xf numFmtId="0" fontId="41" fillId="0" borderId="29" xfId="0" applyFont="1" applyBorder="1" applyAlignment="1">
      <alignment horizontal="left" wrapText="1"/>
    </xf>
    <xf numFmtId="0" fontId="40" fillId="0" borderId="1" xfId="0" applyFont="1" applyBorder="1" applyAlignment="1">
      <alignment horizontal="center" vertical="center" wrapText="1"/>
    </xf>
    <xf numFmtId="49" fontId="42" fillId="0" borderId="1" xfId="0" applyNumberFormat="1" applyFont="1" applyBorder="1" applyAlignment="1">
      <alignment horizontal="left" vertical="center" wrapText="1"/>
    </xf>
    <xf numFmtId="0" fontId="40" fillId="0" borderId="1" xfId="0" applyFont="1" applyBorder="1" applyAlignment="1">
      <alignment horizontal="center" vertical="center"/>
    </xf>
    <xf numFmtId="0" fontId="41" fillId="0" borderId="29" xfId="0" applyFont="1" applyBorder="1" applyAlignment="1">
      <alignment horizontal="left"/>
    </xf>
    <xf numFmtId="0" fontId="42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top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4_01/185851121" TargetMode="External"/><Relationship Id="rId3" Type="http://schemas.openxmlformats.org/officeDocument/2006/relationships/hyperlink" Target="https://podminky.urs.cz/item/CS_URS_2024_01/184102110" TargetMode="External"/><Relationship Id="rId7" Type="http://schemas.openxmlformats.org/officeDocument/2006/relationships/hyperlink" Target="https://podminky.urs.cz/item/CS_URS_2024_01/185804311" TargetMode="External"/><Relationship Id="rId2" Type="http://schemas.openxmlformats.org/officeDocument/2006/relationships/hyperlink" Target="https://podminky.urs.cz/item/CS_URS_2024_01/111151332" TargetMode="External"/><Relationship Id="rId1" Type="http://schemas.openxmlformats.org/officeDocument/2006/relationships/hyperlink" Target="https://podminky.urs.cz/item/CS_URS_2024_01/111151331" TargetMode="External"/><Relationship Id="rId6" Type="http://schemas.openxmlformats.org/officeDocument/2006/relationships/hyperlink" Target="https://podminky.urs.cz/item/CS_URS_2024_01/184911431" TargetMode="External"/><Relationship Id="rId11" Type="http://schemas.openxmlformats.org/officeDocument/2006/relationships/drawing" Target="../drawings/drawing10.xml"/><Relationship Id="rId5" Type="http://schemas.openxmlformats.org/officeDocument/2006/relationships/hyperlink" Target="https://podminky.urs.cz/item/CS_URS_2024_01/184806111" TargetMode="External"/><Relationship Id="rId10" Type="http://schemas.openxmlformats.org/officeDocument/2006/relationships/hyperlink" Target="https://podminky.urs.cz/item/CS_URS_2024_01/998231311" TargetMode="External"/><Relationship Id="rId4" Type="http://schemas.openxmlformats.org/officeDocument/2006/relationships/hyperlink" Target="https://podminky.urs.cz/item/CS_URS_2024_01/184102111" TargetMode="External"/><Relationship Id="rId9" Type="http://schemas.openxmlformats.org/officeDocument/2006/relationships/hyperlink" Target="https://podminky.urs.cz/item/CS_URS_2024_01/185851129" TargetMode="Externa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hyperlink" Target="https://podminky.urs.cz/item/CS_URS_2024_01/181351113" TargetMode="External"/><Relationship Id="rId2" Type="http://schemas.openxmlformats.org/officeDocument/2006/relationships/hyperlink" Target="https://podminky.urs.cz/item/CS_URS_2024_01/171151103" TargetMode="External"/><Relationship Id="rId1" Type="http://schemas.openxmlformats.org/officeDocument/2006/relationships/hyperlink" Target="https://podminky.urs.cz/item/CS_URS_2024_01/121151123" TargetMode="External"/><Relationship Id="rId6" Type="http://schemas.openxmlformats.org/officeDocument/2006/relationships/drawing" Target="../drawings/drawing12.xml"/><Relationship Id="rId5" Type="http://schemas.openxmlformats.org/officeDocument/2006/relationships/hyperlink" Target="https://podminky.urs.cz/item/CS_URS_2024_01/182351123" TargetMode="External"/><Relationship Id="rId4" Type="http://schemas.openxmlformats.org/officeDocument/2006/relationships/hyperlink" Target="https://podminky.urs.cz/item/CS_URS_2024_01/182251101" TargetMode="Externa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4_01/998331011" TargetMode="External"/><Relationship Id="rId3" Type="http://schemas.openxmlformats.org/officeDocument/2006/relationships/hyperlink" Target="https://podminky.urs.cz/item/CS_URS_2024_01/122251106" TargetMode="External"/><Relationship Id="rId7" Type="http://schemas.openxmlformats.org/officeDocument/2006/relationships/hyperlink" Target="https://podminky.urs.cz/item/CS_URS_2024_01/182151111" TargetMode="External"/><Relationship Id="rId2" Type="http://schemas.openxmlformats.org/officeDocument/2006/relationships/hyperlink" Target="https://podminky.urs.cz/item/CS_URS_2023_02/115101304" TargetMode="External"/><Relationship Id="rId1" Type="http://schemas.openxmlformats.org/officeDocument/2006/relationships/hyperlink" Target="https://podminky.urs.cz/item/CS_URS_2023_02/115101204" TargetMode="External"/><Relationship Id="rId6" Type="http://schemas.openxmlformats.org/officeDocument/2006/relationships/hyperlink" Target="https://podminky.urs.cz/item/CS_URS_2024_01/181951111" TargetMode="External"/><Relationship Id="rId5" Type="http://schemas.openxmlformats.org/officeDocument/2006/relationships/hyperlink" Target="https://podminky.urs.cz/item/CS_URS_2024_01/171103201" TargetMode="External"/><Relationship Id="rId4" Type="http://schemas.openxmlformats.org/officeDocument/2006/relationships/hyperlink" Target="https://podminky.urs.cz/item/CS_URS_2024_01/162351103" TargetMode="External"/><Relationship Id="rId9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4_01/998331011" TargetMode="External"/><Relationship Id="rId3" Type="http://schemas.openxmlformats.org/officeDocument/2006/relationships/hyperlink" Target="https://podminky.urs.cz/item/CS_URS_2024_01/122251106" TargetMode="External"/><Relationship Id="rId7" Type="http://schemas.openxmlformats.org/officeDocument/2006/relationships/hyperlink" Target="https://podminky.urs.cz/item/CS_URS_2024_01/182151111" TargetMode="External"/><Relationship Id="rId2" Type="http://schemas.openxmlformats.org/officeDocument/2006/relationships/hyperlink" Target="https://podminky.urs.cz/item/CS_URS_2023_02/115101304" TargetMode="External"/><Relationship Id="rId1" Type="http://schemas.openxmlformats.org/officeDocument/2006/relationships/hyperlink" Target="https://podminky.urs.cz/item/CS_URS_2023_02/115101204" TargetMode="External"/><Relationship Id="rId6" Type="http://schemas.openxmlformats.org/officeDocument/2006/relationships/hyperlink" Target="https://podminky.urs.cz/item/CS_URS_2024_01/181951111" TargetMode="External"/><Relationship Id="rId5" Type="http://schemas.openxmlformats.org/officeDocument/2006/relationships/hyperlink" Target="https://podminky.urs.cz/item/CS_URS_2024_01/171103201" TargetMode="External"/><Relationship Id="rId4" Type="http://schemas.openxmlformats.org/officeDocument/2006/relationships/hyperlink" Target="https://podminky.urs.cz/item/CS_URS_2024_01/162351103" TargetMode="External"/><Relationship Id="rId9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drawing" Target="../drawings/drawing5.xml"/><Relationship Id="rId3" Type="http://schemas.openxmlformats.org/officeDocument/2006/relationships/hyperlink" Target="https://podminky.urs.cz/item/CS_URS_2024_01/122251106" TargetMode="External"/><Relationship Id="rId7" Type="http://schemas.openxmlformats.org/officeDocument/2006/relationships/hyperlink" Target="https://podminky.urs.cz/item/CS_URS_2024_01/998331011" TargetMode="External"/><Relationship Id="rId2" Type="http://schemas.openxmlformats.org/officeDocument/2006/relationships/hyperlink" Target="https://podminky.urs.cz/item/CS_URS_2023_02/115101304" TargetMode="External"/><Relationship Id="rId1" Type="http://schemas.openxmlformats.org/officeDocument/2006/relationships/hyperlink" Target="https://podminky.urs.cz/item/CS_URS_2023_02/115101204" TargetMode="External"/><Relationship Id="rId6" Type="http://schemas.openxmlformats.org/officeDocument/2006/relationships/hyperlink" Target="https://podminky.urs.cz/item/CS_URS_2024_01/182151111" TargetMode="External"/><Relationship Id="rId5" Type="http://schemas.openxmlformats.org/officeDocument/2006/relationships/hyperlink" Target="https://podminky.urs.cz/item/CS_URS_2024_01/181951111" TargetMode="External"/><Relationship Id="rId4" Type="http://schemas.openxmlformats.org/officeDocument/2006/relationships/hyperlink" Target="https://podminky.urs.cz/item/CS_URS_2024_01/162351103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https://podminky.urs.cz/item/CS_URS_2024_01/998762101" TargetMode="External"/><Relationship Id="rId2" Type="http://schemas.openxmlformats.org/officeDocument/2006/relationships/hyperlink" Target="https://podminky.urs.cz/item/CS_URS_2024_01/762952001" TargetMode="External"/><Relationship Id="rId1" Type="http://schemas.openxmlformats.org/officeDocument/2006/relationships/hyperlink" Target="https://podminky.urs.cz/item/CS_URS_2024_01/762951004" TargetMode="External"/><Relationship Id="rId4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4_01/184102115" TargetMode="External"/><Relationship Id="rId13" Type="http://schemas.openxmlformats.org/officeDocument/2006/relationships/hyperlink" Target="https://podminky.urs.cz/item/CS_URS_2024_01/184813133" TargetMode="External"/><Relationship Id="rId18" Type="http://schemas.openxmlformats.org/officeDocument/2006/relationships/hyperlink" Target="https://podminky.urs.cz/item/CS_URS_2024_01/185851129" TargetMode="External"/><Relationship Id="rId3" Type="http://schemas.openxmlformats.org/officeDocument/2006/relationships/hyperlink" Target="https://podminky.urs.cz/item/CS_URS_2024_01/183101213" TargetMode="External"/><Relationship Id="rId7" Type="http://schemas.openxmlformats.org/officeDocument/2006/relationships/hyperlink" Target="https://podminky.urs.cz/item/CS_URS_2024_01/184102111" TargetMode="External"/><Relationship Id="rId12" Type="http://schemas.openxmlformats.org/officeDocument/2006/relationships/hyperlink" Target="https://podminky.urs.cz/item/CS_URS_2024_01/184813121" TargetMode="External"/><Relationship Id="rId17" Type="http://schemas.openxmlformats.org/officeDocument/2006/relationships/hyperlink" Target="https://podminky.urs.cz/item/CS_URS_2024_01/185851121" TargetMode="External"/><Relationship Id="rId2" Type="http://schemas.openxmlformats.org/officeDocument/2006/relationships/hyperlink" Target="https://podminky.urs.cz/item/CS_URS_2024_01/181451122" TargetMode="External"/><Relationship Id="rId16" Type="http://schemas.openxmlformats.org/officeDocument/2006/relationships/hyperlink" Target="https://podminky.urs.cz/item/CS_URS_2024_01/185804312" TargetMode="External"/><Relationship Id="rId20" Type="http://schemas.openxmlformats.org/officeDocument/2006/relationships/drawing" Target="../drawings/drawing7.xml"/><Relationship Id="rId1" Type="http://schemas.openxmlformats.org/officeDocument/2006/relationships/hyperlink" Target="https://podminky.urs.cz/item/CS_URS_2024_01/181451121" TargetMode="External"/><Relationship Id="rId6" Type="http://schemas.openxmlformats.org/officeDocument/2006/relationships/hyperlink" Target="https://podminky.urs.cz/item/CS_URS_2024_01/184102110" TargetMode="External"/><Relationship Id="rId11" Type="http://schemas.openxmlformats.org/officeDocument/2006/relationships/hyperlink" Target="https://podminky.urs.cz/item/CS_URS_2024_01/184801131" TargetMode="External"/><Relationship Id="rId5" Type="http://schemas.openxmlformats.org/officeDocument/2006/relationships/hyperlink" Target="https://podminky.urs.cz/item/CS_URS_2024_01/183101221" TargetMode="External"/><Relationship Id="rId15" Type="http://schemas.openxmlformats.org/officeDocument/2006/relationships/hyperlink" Target="https://podminky.urs.cz/item/CS_URS_2024_01/185804311" TargetMode="External"/><Relationship Id="rId10" Type="http://schemas.openxmlformats.org/officeDocument/2006/relationships/hyperlink" Target="https://podminky.urs.cz/item/CS_URS_2024_01/184215133" TargetMode="External"/><Relationship Id="rId19" Type="http://schemas.openxmlformats.org/officeDocument/2006/relationships/hyperlink" Target="https://podminky.urs.cz/item/CS_URS_2024_01/998231311" TargetMode="External"/><Relationship Id="rId4" Type="http://schemas.openxmlformats.org/officeDocument/2006/relationships/hyperlink" Target="https://podminky.urs.cz/item/CS_URS_2024_01/183101214" TargetMode="External"/><Relationship Id="rId9" Type="http://schemas.openxmlformats.org/officeDocument/2006/relationships/hyperlink" Target="https://podminky.urs.cz/item/CS_URS_2024_01/184215112" TargetMode="External"/><Relationship Id="rId14" Type="http://schemas.openxmlformats.org/officeDocument/2006/relationships/hyperlink" Target="https://podminky.urs.cz/item/CS_URS_2024_01/184911431" TargetMode="External"/></Relationships>
</file>

<file path=xl/worksheets/_rels/sheet8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4_01/185851121" TargetMode="External"/><Relationship Id="rId3" Type="http://schemas.openxmlformats.org/officeDocument/2006/relationships/hyperlink" Target="https://podminky.urs.cz/item/CS_URS_2024_01/184102110" TargetMode="External"/><Relationship Id="rId7" Type="http://schemas.openxmlformats.org/officeDocument/2006/relationships/hyperlink" Target="https://podminky.urs.cz/item/CS_URS_2024_01/185804311" TargetMode="External"/><Relationship Id="rId2" Type="http://schemas.openxmlformats.org/officeDocument/2006/relationships/hyperlink" Target="https://podminky.urs.cz/item/CS_URS_2024_01/111151332" TargetMode="External"/><Relationship Id="rId1" Type="http://schemas.openxmlformats.org/officeDocument/2006/relationships/hyperlink" Target="https://podminky.urs.cz/item/CS_URS_2024_01/111151331" TargetMode="External"/><Relationship Id="rId6" Type="http://schemas.openxmlformats.org/officeDocument/2006/relationships/hyperlink" Target="https://podminky.urs.cz/item/CS_URS_2024_01/184911431" TargetMode="External"/><Relationship Id="rId11" Type="http://schemas.openxmlformats.org/officeDocument/2006/relationships/drawing" Target="../drawings/drawing8.xml"/><Relationship Id="rId5" Type="http://schemas.openxmlformats.org/officeDocument/2006/relationships/hyperlink" Target="https://podminky.urs.cz/item/CS_URS_2024_01/184806111" TargetMode="External"/><Relationship Id="rId10" Type="http://schemas.openxmlformats.org/officeDocument/2006/relationships/hyperlink" Target="https://podminky.urs.cz/item/CS_URS_2024_01/998231311" TargetMode="External"/><Relationship Id="rId4" Type="http://schemas.openxmlformats.org/officeDocument/2006/relationships/hyperlink" Target="https://podminky.urs.cz/item/CS_URS_2024_01/184102111" TargetMode="External"/><Relationship Id="rId9" Type="http://schemas.openxmlformats.org/officeDocument/2006/relationships/hyperlink" Target="https://podminky.urs.cz/item/CS_URS_2024_01/185851129" TargetMode="External"/></Relationships>
</file>

<file path=xl/worksheets/_rels/sheet9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4_01/185851121" TargetMode="External"/><Relationship Id="rId3" Type="http://schemas.openxmlformats.org/officeDocument/2006/relationships/hyperlink" Target="https://podminky.urs.cz/item/CS_URS_2024_01/184102110" TargetMode="External"/><Relationship Id="rId7" Type="http://schemas.openxmlformats.org/officeDocument/2006/relationships/hyperlink" Target="https://podminky.urs.cz/item/CS_URS_2024_01/185804311" TargetMode="External"/><Relationship Id="rId2" Type="http://schemas.openxmlformats.org/officeDocument/2006/relationships/hyperlink" Target="https://podminky.urs.cz/item/CS_URS_2024_01/111151332" TargetMode="External"/><Relationship Id="rId1" Type="http://schemas.openxmlformats.org/officeDocument/2006/relationships/hyperlink" Target="https://podminky.urs.cz/item/CS_URS_2024_01/111151331" TargetMode="External"/><Relationship Id="rId6" Type="http://schemas.openxmlformats.org/officeDocument/2006/relationships/hyperlink" Target="https://podminky.urs.cz/item/CS_URS_2024_01/184911431" TargetMode="External"/><Relationship Id="rId11" Type="http://schemas.openxmlformats.org/officeDocument/2006/relationships/drawing" Target="../drawings/drawing9.xml"/><Relationship Id="rId5" Type="http://schemas.openxmlformats.org/officeDocument/2006/relationships/hyperlink" Target="https://podminky.urs.cz/item/CS_URS_2024_01/184806111" TargetMode="External"/><Relationship Id="rId10" Type="http://schemas.openxmlformats.org/officeDocument/2006/relationships/hyperlink" Target="https://podminky.urs.cz/item/CS_URS_2024_01/998231311" TargetMode="External"/><Relationship Id="rId4" Type="http://schemas.openxmlformats.org/officeDocument/2006/relationships/hyperlink" Target="https://podminky.urs.cz/item/CS_URS_2024_01/184102111" TargetMode="External"/><Relationship Id="rId9" Type="http://schemas.openxmlformats.org/officeDocument/2006/relationships/hyperlink" Target="https://podminky.urs.cz/item/CS_URS_2024_01/185851129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67"/>
  <sheetViews>
    <sheetView showGridLines="0" workbookViewId="0"/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 ht="11.25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pans="1:74" ht="36.950000000000003" customHeight="1">
      <c r="AR2" s="280"/>
      <c r="AS2" s="280"/>
      <c r="AT2" s="280"/>
      <c r="AU2" s="280"/>
      <c r="AV2" s="280"/>
      <c r="AW2" s="280"/>
      <c r="AX2" s="280"/>
      <c r="AY2" s="280"/>
      <c r="AZ2" s="280"/>
      <c r="BA2" s="280"/>
      <c r="BB2" s="280"/>
      <c r="BC2" s="280"/>
      <c r="BD2" s="280"/>
      <c r="BE2" s="280"/>
      <c r="BS2" s="16" t="s">
        <v>6</v>
      </c>
      <c r="BT2" s="16" t="s">
        <v>7</v>
      </c>
    </row>
    <row r="3" spans="1:74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ht="24.95" customHeight="1">
      <c r="B4" s="19"/>
      <c r="D4" s="20" t="s">
        <v>9</v>
      </c>
      <c r="AR4" s="19"/>
      <c r="AS4" s="21" t="s">
        <v>10</v>
      </c>
      <c r="BE4" s="22" t="s">
        <v>11</v>
      </c>
      <c r="BS4" s="16" t="s">
        <v>12</v>
      </c>
    </row>
    <row r="5" spans="1:74" ht="12" customHeight="1">
      <c r="B5" s="19"/>
      <c r="D5" s="23" t="s">
        <v>13</v>
      </c>
      <c r="K5" s="279" t="s">
        <v>14</v>
      </c>
      <c r="L5" s="280"/>
      <c r="M5" s="280"/>
      <c r="N5" s="280"/>
      <c r="O5" s="280"/>
      <c r="P5" s="280"/>
      <c r="Q5" s="280"/>
      <c r="R5" s="280"/>
      <c r="S5" s="280"/>
      <c r="T5" s="280"/>
      <c r="U5" s="280"/>
      <c r="V5" s="280"/>
      <c r="W5" s="280"/>
      <c r="X5" s="280"/>
      <c r="Y5" s="280"/>
      <c r="Z5" s="280"/>
      <c r="AA5" s="280"/>
      <c r="AB5" s="280"/>
      <c r="AC5" s="280"/>
      <c r="AD5" s="280"/>
      <c r="AE5" s="280"/>
      <c r="AF5" s="280"/>
      <c r="AG5" s="280"/>
      <c r="AH5" s="280"/>
      <c r="AI5" s="280"/>
      <c r="AJ5" s="280"/>
      <c r="AK5" s="280"/>
      <c r="AL5" s="280"/>
      <c r="AM5" s="280"/>
      <c r="AN5" s="280"/>
      <c r="AO5" s="280"/>
      <c r="AR5" s="19"/>
      <c r="BE5" s="276" t="s">
        <v>15</v>
      </c>
      <c r="BS5" s="16" t="s">
        <v>6</v>
      </c>
    </row>
    <row r="6" spans="1:74" ht="36.950000000000003" customHeight="1">
      <c r="B6" s="19"/>
      <c r="D6" s="25" t="s">
        <v>16</v>
      </c>
      <c r="K6" s="281" t="s">
        <v>17</v>
      </c>
      <c r="L6" s="280"/>
      <c r="M6" s="280"/>
      <c r="N6" s="280"/>
      <c r="O6" s="280"/>
      <c r="P6" s="280"/>
      <c r="Q6" s="280"/>
      <c r="R6" s="280"/>
      <c r="S6" s="280"/>
      <c r="T6" s="280"/>
      <c r="U6" s="280"/>
      <c r="V6" s="280"/>
      <c r="W6" s="280"/>
      <c r="X6" s="280"/>
      <c r="Y6" s="280"/>
      <c r="Z6" s="280"/>
      <c r="AA6" s="280"/>
      <c r="AB6" s="280"/>
      <c r="AC6" s="280"/>
      <c r="AD6" s="280"/>
      <c r="AE6" s="280"/>
      <c r="AF6" s="280"/>
      <c r="AG6" s="280"/>
      <c r="AH6" s="280"/>
      <c r="AI6" s="280"/>
      <c r="AJ6" s="280"/>
      <c r="AK6" s="280"/>
      <c r="AL6" s="280"/>
      <c r="AM6" s="280"/>
      <c r="AN6" s="280"/>
      <c r="AO6" s="280"/>
      <c r="AR6" s="19"/>
      <c r="BE6" s="277"/>
      <c r="BS6" s="16" t="s">
        <v>6</v>
      </c>
    </row>
    <row r="7" spans="1:74" ht="12" customHeight="1">
      <c r="B7" s="19"/>
      <c r="D7" s="26" t="s">
        <v>18</v>
      </c>
      <c r="K7" s="24" t="s">
        <v>19</v>
      </c>
      <c r="AK7" s="26" t="s">
        <v>20</v>
      </c>
      <c r="AN7" s="24" t="s">
        <v>19</v>
      </c>
      <c r="AR7" s="19"/>
      <c r="BE7" s="277"/>
      <c r="BS7" s="16" t="s">
        <v>6</v>
      </c>
    </row>
    <row r="8" spans="1:74" ht="12" customHeight="1">
      <c r="B8" s="19"/>
      <c r="D8" s="26" t="s">
        <v>21</v>
      </c>
      <c r="K8" s="24" t="s">
        <v>22</v>
      </c>
      <c r="AK8" s="26" t="s">
        <v>23</v>
      </c>
      <c r="AN8" s="27" t="s">
        <v>24</v>
      </c>
      <c r="AR8" s="19"/>
      <c r="BE8" s="277"/>
      <c r="BS8" s="16" t="s">
        <v>6</v>
      </c>
    </row>
    <row r="9" spans="1:74" ht="14.45" customHeight="1">
      <c r="B9" s="19"/>
      <c r="AR9" s="19"/>
      <c r="BE9" s="277"/>
      <c r="BS9" s="16" t="s">
        <v>6</v>
      </c>
    </row>
    <row r="10" spans="1:74" ht="12" customHeight="1">
      <c r="B10" s="19"/>
      <c r="D10" s="26" t="s">
        <v>25</v>
      </c>
      <c r="AK10" s="26" t="s">
        <v>26</v>
      </c>
      <c r="AN10" s="24" t="s">
        <v>27</v>
      </c>
      <c r="AR10" s="19"/>
      <c r="BE10" s="277"/>
      <c r="BS10" s="16" t="s">
        <v>6</v>
      </c>
    </row>
    <row r="11" spans="1:74" ht="18.399999999999999" customHeight="1">
      <c r="B11" s="19"/>
      <c r="E11" s="24" t="s">
        <v>28</v>
      </c>
      <c r="AK11" s="26" t="s">
        <v>29</v>
      </c>
      <c r="AN11" s="24" t="s">
        <v>19</v>
      </c>
      <c r="AR11" s="19"/>
      <c r="BE11" s="277"/>
      <c r="BS11" s="16" t="s">
        <v>6</v>
      </c>
    </row>
    <row r="12" spans="1:74" ht="6.95" customHeight="1">
      <c r="B12" s="19"/>
      <c r="AR12" s="19"/>
      <c r="BE12" s="277"/>
      <c r="BS12" s="16" t="s">
        <v>6</v>
      </c>
    </row>
    <row r="13" spans="1:74" ht="12" customHeight="1">
      <c r="B13" s="19"/>
      <c r="D13" s="26" t="s">
        <v>30</v>
      </c>
      <c r="AK13" s="26" t="s">
        <v>26</v>
      </c>
      <c r="AN13" s="28" t="s">
        <v>31</v>
      </c>
      <c r="AR13" s="19"/>
      <c r="BE13" s="277"/>
      <c r="BS13" s="16" t="s">
        <v>6</v>
      </c>
    </row>
    <row r="14" spans="1:74" ht="12.75">
      <c r="B14" s="19"/>
      <c r="E14" s="282" t="s">
        <v>31</v>
      </c>
      <c r="F14" s="283"/>
      <c r="G14" s="283"/>
      <c r="H14" s="283"/>
      <c r="I14" s="283"/>
      <c r="J14" s="283"/>
      <c r="K14" s="283"/>
      <c r="L14" s="283"/>
      <c r="M14" s="283"/>
      <c r="N14" s="283"/>
      <c r="O14" s="283"/>
      <c r="P14" s="283"/>
      <c r="Q14" s="283"/>
      <c r="R14" s="283"/>
      <c r="S14" s="283"/>
      <c r="T14" s="283"/>
      <c r="U14" s="283"/>
      <c r="V14" s="283"/>
      <c r="W14" s="283"/>
      <c r="X14" s="283"/>
      <c r="Y14" s="283"/>
      <c r="Z14" s="283"/>
      <c r="AA14" s="283"/>
      <c r="AB14" s="283"/>
      <c r="AC14" s="283"/>
      <c r="AD14" s="283"/>
      <c r="AE14" s="283"/>
      <c r="AF14" s="283"/>
      <c r="AG14" s="283"/>
      <c r="AH14" s="283"/>
      <c r="AI14" s="283"/>
      <c r="AJ14" s="283"/>
      <c r="AK14" s="26" t="s">
        <v>29</v>
      </c>
      <c r="AN14" s="28" t="s">
        <v>31</v>
      </c>
      <c r="AR14" s="19"/>
      <c r="BE14" s="277"/>
      <c r="BS14" s="16" t="s">
        <v>6</v>
      </c>
    </row>
    <row r="15" spans="1:74" ht="6.95" customHeight="1">
      <c r="B15" s="19"/>
      <c r="AR15" s="19"/>
      <c r="BE15" s="277"/>
      <c r="BS15" s="16" t="s">
        <v>4</v>
      </c>
    </row>
    <row r="16" spans="1:74" ht="12" customHeight="1">
      <c r="B16" s="19"/>
      <c r="D16" s="26" t="s">
        <v>32</v>
      </c>
      <c r="AK16" s="26" t="s">
        <v>26</v>
      </c>
      <c r="AN16" s="24" t="s">
        <v>33</v>
      </c>
      <c r="AR16" s="19"/>
      <c r="BE16" s="277"/>
      <c r="BS16" s="16" t="s">
        <v>4</v>
      </c>
    </row>
    <row r="17" spans="2:71" ht="18.399999999999999" customHeight="1">
      <c r="B17" s="19"/>
      <c r="E17" s="24" t="s">
        <v>34</v>
      </c>
      <c r="AK17" s="26" t="s">
        <v>29</v>
      </c>
      <c r="AN17" s="24" t="s">
        <v>35</v>
      </c>
      <c r="AR17" s="19"/>
      <c r="BE17" s="277"/>
      <c r="BS17" s="16" t="s">
        <v>36</v>
      </c>
    </row>
    <row r="18" spans="2:71" ht="6.95" customHeight="1">
      <c r="B18" s="19"/>
      <c r="AR18" s="19"/>
      <c r="BE18" s="277"/>
      <c r="BS18" s="16" t="s">
        <v>6</v>
      </c>
    </row>
    <row r="19" spans="2:71" ht="12" customHeight="1">
      <c r="B19" s="19"/>
      <c r="D19" s="26" t="s">
        <v>37</v>
      </c>
      <c r="AK19" s="26" t="s">
        <v>26</v>
      </c>
      <c r="AN19" s="24" t="s">
        <v>33</v>
      </c>
      <c r="AR19" s="19"/>
      <c r="BE19" s="277"/>
      <c r="BS19" s="16" t="s">
        <v>6</v>
      </c>
    </row>
    <row r="20" spans="2:71" ht="18.399999999999999" customHeight="1">
      <c r="B20" s="19"/>
      <c r="E20" s="24" t="s">
        <v>34</v>
      </c>
      <c r="AK20" s="26" t="s">
        <v>29</v>
      </c>
      <c r="AN20" s="24" t="s">
        <v>19</v>
      </c>
      <c r="AR20" s="19"/>
      <c r="BE20" s="277"/>
      <c r="BS20" s="16" t="s">
        <v>36</v>
      </c>
    </row>
    <row r="21" spans="2:71" ht="6.95" customHeight="1">
      <c r="B21" s="19"/>
      <c r="AR21" s="19"/>
      <c r="BE21" s="277"/>
    </row>
    <row r="22" spans="2:71" ht="12" customHeight="1">
      <c r="B22" s="19"/>
      <c r="D22" s="26" t="s">
        <v>38</v>
      </c>
      <c r="AR22" s="19"/>
      <c r="BE22" s="277"/>
    </row>
    <row r="23" spans="2:71" ht="47.25" customHeight="1">
      <c r="B23" s="19"/>
      <c r="E23" s="284" t="s">
        <v>39</v>
      </c>
      <c r="F23" s="284"/>
      <c r="G23" s="284"/>
      <c r="H23" s="284"/>
      <c r="I23" s="284"/>
      <c r="J23" s="284"/>
      <c r="K23" s="284"/>
      <c r="L23" s="284"/>
      <c r="M23" s="284"/>
      <c r="N23" s="284"/>
      <c r="O23" s="284"/>
      <c r="P23" s="284"/>
      <c r="Q23" s="284"/>
      <c r="R23" s="284"/>
      <c r="S23" s="284"/>
      <c r="T23" s="284"/>
      <c r="U23" s="284"/>
      <c r="V23" s="284"/>
      <c r="W23" s="284"/>
      <c r="X23" s="284"/>
      <c r="Y23" s="284"/>
      <c r="Z23" s="284"/>
      <c r="AA23" s="284"/>
      <c r="AB23" s="284"/>
      <c r="AC23" s="284"/>
      <c r="AD23" s="284"/>
      <c r="AE23" s="284"/>
      <c r="AF23" s="284"/>
      <c r="AG23" s="284"/>
      <c r="AH23" s="284"/>
      <c r="AI23" s="284"/>
      <c r="AJ23" s="284"/>
      <c r="AK23" s="284"/>
      <c r="AL23" s="284"/>
      <c r="AM23" s="284"/>
      <c r="AN23" s="284"/>
      <c r="AR23" s="19"/>
      <c r="BE23" s="277"/>
    </row>
    <row r="24" spans="2:71" ht="6.95" customHeight="1">
      <c r="B24" s="19"/>
      <c r="AR24" s="19"/>
      <c r="BE24" s="277"/>
    </row>
    <row r="25" spans="2:71" ht="6.95" customHeight="1">
      <c r="B25" s="19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R25" s="19"/>
      <c r="BE25" s="277"/>
    </row>
    <row r="26" spans="2:71" s="1" customFormat="1" ht="25.9" customHeight="1">
      <c r="B26" s="31"/>
      <c r="D26" s="32" t="s">
        <v>40</v>
      </c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  <c r="AF26" s="33"/>
      <c r="AG26" s="33"/>
      <c r="AH26" s="33"/>
      <c r="AI26" s="33"/>
      <c r="AJ26" s="33"/>
      <c r="AK26" s="285">
        <f>ROUND(AG54,2)</f>
        <v>0</v>
      </c>
      <c r="AL26" s="286"/>
      <c r="AM26" s="286"/>
      <c r="AN26" s="286"/>
      <c r="AO26" s="286"/>
      <c r="AR26" s="31"/>
      <c r="BE26" s="277"/>
    </row>
    <row r="27" spans="2:71" s="1" customFormat="1" ht="6.95" customHeight="1">
      <c r="B27" s="31"/>
      <c r="AR27" s="31"/>
      <c r="BE27" s="277"/>
    </row>
    <row r="28" spans="2:71" s="1" customFormat="1" ht="12.75">
      <c r="B28" s="31"/>
      <c r="L28" s="287" t="s">
        <v>41</v>
      </c>
      <c r="M28" s="287"/>
      <c r="N28" s="287"/>
      <c r="O28" s="287"/>
      <c r="P28" s="287"/>
      <c r="W28" s="287" t="s">
        <v>42</v>
      </c>
      <c r="X28" s="287"/>
      <c r="Y28" s="287"/>
      <c r="Z28" s="287"/>
      <c r="AA28" s="287"/>
      <c r="AB28" s="287"/>
      <c r="AC28" s="287"/>
      <c r="AD28" s="287"/>
      <c r="AE28" s="287"/>
      <c r="AK28" s="287" t="s">
        <v>43</v>
      </c>
      <c r="AL28" s="287"/>
      <c r="AM28" s="287"/>
      <c r="AN28" s="287"/>
      <c r="AO28" s="287"/>
      <c r="AR28" s="31"/>
      <c r="BE28" s="277"/>
    </row>
    <row r="29" spans="2:71" s="2" customFormat="1" ht="14.45" customHeight="1">
      <c r="B29" s="35"/>
      <c r="D29" s="26" t="s">
        <v>44</v>
      </c>
      <c r="F29" s="26" t="s">
        <v>45</v>
      </c>
      <c r="L29" s="290">
        <v>0.21</v>
      </c>
      <c r="M29" s="289"/>
      <c r="N29" s="289"/>
      <c r="O29" s="289"/>
      <c r="P29" s="289"/>
      <c r="W29" s="288">
        <f>ROUND(AZ54, 2)</f>
        <v>0</v>
      </c>
      <c r="X29" s="289"/>
      <c r="Y29" s="289"/>
      <c r="Z29" s="289"/>
      <c r="AA29" s="289"/>
      <c r="AB29" s="289"/>
      <c r="AC29" s="289"/>
      <c r="AD29" s="289"/>
      <c r="AE29" s="289"/>
      <c r="AK29" s="288">
        <f>ROUND(AV54, 2)</f>
        <v>0</v>
      </c>
      <c r="AL29" s="289"/>
      <c r="AM29" s="289"/>
      <c r="AN29" s="289"/>
      <c r="AO29" s="289"/>
      <c r="AR29" s="35"/>
      <c r="BE29" s="278"/>
    </row>
    <row r="30" spans="2:71" s="2" customFormat="1" ht="14.45" customHeight="1">
      <c r="B30" s="35"/>
      <c r="F30" s="26" t="s">
        <v>46</v>
      </c>
      <c r="L30" s="290">
        <v>0.12</v>
      </c>
      <c r="M30" s="289"/>
      <c r="N30" s="289"/>
      <c r="O30" s="289"/>
      <c r="P30" s="289"/>
      <c r="W30" s="288">
        <f>ROUND(BA54, 2)</f>
        <v>0</v>
      </c>
      <c r="X30" s="289"/>
      <c r="Y30" s="289"/>
      <c r="Z30" s="289"/>
      <c r="AA30" s="289"/>
      <c r="AB30" s="289"/>
      <c r="AC30" s="289"/>
      <c r="AD30" s="289"/>
      <c r="AE30" s="289"/>
      <c r="AK30" s="288">
        <f>ROUND(AW54, 2)</f>
        <v>0</v>
      </c>
      <c r="AL30" s="289"/>
      <c r="AM30" s="289"/>
      <c r="AN30" s="289"/>
      <c r="AO30" s="289"/>
      <c r="AR30" s="35"/>
      <c r="BE30" s="278"/>
    </row>
    <row r="31" spans="2:71" s="2" customFormat="1" ht="14.45" hidden="1" customHeight="1">
      <c r="B31" s="35"/>
      <c r="F31" s="26" t="s">
        <v>47</v>
      </c>
      <c r="L31" s="290">
        <v>0.21</v>
      </c>
      <c r="M31" s="289"/>
      <c r="N31" s="289"/>
      <c r="O31" s="289"/>
      <c r="P31" s="289"/>
      <c r="W31" s="288">
        <f>ROUND(BB54, 2)</f>
        <v>0</v>
      </c>
      <c r="X31" s="289"/>
      <c r="Y31" s="289"/>
      <c r="Z31" s="289"/>
      <c r="AA31" s="289"/>
      <c r="AB31" s="289"/>
      <c r="AC31" s="289"/>
      <c r="AD31" s="289"/>
      <c r="AE31" s="289"/>
      <c r="AK31" s="288">
        <v>0</v>
      </c>
      <c r="AL31" s="289"/>
      <c r="AM31" s="289"/>
      <c r="AN31" s="289"/>
      <c r="AO31" s="289"/>
      <c r="AR31" s="35"/>
      <c r="BE31" s="278"/>
    </row>
    <row r="32" spans="2:71" s="2" customFormat="1" ht="14.45" hidden="1" customHeight="1">
      <c r="B32" s="35"/>
      <c r="F32" s="26" t="s">
        <v>48</v>
      </c>
      <c r="L32" s="290">
        <v>0.12</v>
      </c>
      <c r="M32" s="289"/>
      <c r="N32" s="289"/>
      <c r="O32" s="289"/>
      <c r="P32" s="289"/>
      <c r="W32" s="288">
        <f>ROUND(BC54, 2)</f>
        <v>0</v>
      </c>
      <c r="X32" s="289"/>
      <c r="Y32" s="289"/>
      <c r="Z32" s="289"/>
      <c r="AA32" s="289"/>
      <c r="AB32" s="289"/>
      <c r="AC32" s="289"/>
      <c r="AD32" s="289"/>
      <c r="AE32" s="289"/>
      <c r="AK32" s="288">
        <v>0</v>
      </c>
      <c r="AL32" s="289"/>
      <c r="AM32" s="289"/>
      <c r="AN32" s="289"/>
      <c r="AO32" s="289"/>
      <c r="AR32" s="35"/>
      <c r="BE32" s="278"/>
    </row>
    <row r="33" spans="2:44" s="2" customFormat="1" ht="14.45" hidden="1" customHeight="1">
      <c r="B33" s="35"/>
      <c r="F33" s="26" t="s">
        <v>49</v>
      </c>
      <c r="L33" s="290">
        <v>0</v>
      </c>
      <c r="M33" s="289"/>
      <c r="N33" s="289"/>
      <c r="O33" s="289"/>
      <c r="P33" s="289"/>
      <c r="W33" s="288">
        <f>ROUND(BD54, 2)</f>
        <v>0</v>
      </c>
      <c r="X33" s="289"/>
      <c r="Y33" s="289"/>
      <c r="Z33" s="289"/>
      <c r="AA33" s="289"/>
      <c r="AB33" s="289"/>
      <c r="AC33" s="289"/>
      <c r="AD33" s="289"/>
      <c r="AE33" s="289"/>
      <c r="AK33" s="288">
        <v>0</v>
      </c>
      <c r="AL33" s="289"/>
      <c r="AM33" s="289"/>
      <c r="AN33" s="289"/>
      <c r="AO33" s="289"/>
      <c r="AR33" s="35"/>
    </row>
    <row r="34" spans="2:44" s="1" customFormat="1" ht="6.95" customHeight="1">
      <c r="B34" s="31"/>
      <c r="AR34" s="31"/>
    </row>
    <row r="35" spans="2:44" s="1" customFormat="1" ht="25.9" customHeight="1">
      <c r="B35" s="31"/>
      <c r="C35" s="36"/>
      <c r="D35" s="37" t="s">
        <v>50</v>
      </c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38"/>
      <c r="P35" s="38"/>
      <c r="Q35" s="38"/>
      <c r="R35" s="38"/>
      <c r="S35" s="38"/>
      <c r="T35" s="39" t="s">
        <v>51</v>
      </c>
      <c r="U35" s="38"/>
      <c r="V35" s="38"/>
      <c r="W35" s="38"/>
      <c r="X35" s="294" t="s">
        <v>52</v>
      </c>
      <c r="Y35" s="292"/>
      <c r="Z35" s="292"/>
      <c r="AA35" s="292"/>
      <c r="AB35" s="292"/>
      <c r="AC35" s="38"/>
      <c r="AD35" s="38"/>
      <c r="AE35" s="38"/>
      <c r="AF35" s="38"/>
      <c r="AG35" s="38"/>
      <c r="AH35" s="38"/>
      <c r="AI35" s="38"/>
      <c r="AJ35" s="38"/>
      <c r="AK35" s="291">
        <f>SUM(AK26:AK33)</f>
        <v>0</v>
      </c>
      <c r="AL35" s="292"/>
      <c r="AM35" s="292"/>
      <c r="AN35" s="292"/>
      <c r="AO35" s="293"/>
      <c r="AP35" s="36"/>
      <c r="AQ35" s="36"/>
      <c r="AR35" s="31"/>
    </row>
    <row r="36" spans="2:44" s="1" customFormat="1" ht="6.95" customHeight="1">
      <c r="B36" s="31"/>
      <c r="AR36" s="31"/>
    </row>
    <row r="37" spans="2:44" s="1" customFormat="1" ht="6.95" customHeight="1">
      <c r="B37" s="40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1"/>
      <c r="AO37" s="41"/>
      <c r="AP37" s="41"/>
      <c r="AQ37" s="41"/>
      <c r="AR37" s="31"/>
    </row>
    <row r="41" spans="2:44" s="1" customFormat="1" ht="6.95" customHeight="1">
      <c r="B41" s="42"/>
      <c r="C41" s="43"/>
      <c r="D41" s="43"/>
      <c r="E41" s="43"/>
      <c r="F41" s="43"/>
      <c r="G41" s="43"/>
      <c r="H41" s="43"/>
      <c r="I41" s="43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  <c r="U41" s="43"/>
      <c r="V41" s="43"/>
      <c r="W41" s="43"/>
      <c r="X41" s="43"/>
      <c r="Y41" s="43"/>
      <c r="Z41" s="43"/>
      <c r="AA41" s="43"/>
      <c r="AB41" s="43"/>
      <c r="AC41" s="43"/>
      <c r="AD41" s="43"/>
      <c r="AE41" s="43"/>
      <c r="AF41" s="43"/>
      <c r="AG41" s="43"/>
      <c r="AH41" s="43"/>
      <c r="AI41" s="43"/>
      <c r="AJ41" s="43"/>
      <c r="AK41" s="43"/>
      <c r="AL41" s="43"/>
      <c r="AM41" s="43"/>
      <c r="AN41" s="43"/>
      <c r="AO41" s="43"/>
      <c r="AP41" s="43"/>
      <c r="AQ41" s="43"/>
      <c r="AR41" s="31"/>
    </row>
    <row r="42" spans="2:44" s="1" customFormat="1" ht="24.95" customHeight="1">
      <c r="B42" s="31"/>
      <c r="C42" s="20" t="s">
        <v>53</v>
      </c>
      <c r="AR42" s="31"/>
    </row>
    <row r="43" spans="2:44" s="1" customFormat="1" ht="6.95" customHeight="1">
      <c r="B43" s="31"/>
      <c r="AR43" s="31"/>
    </row>
    <row r="44" spans="2:44" s="3" customFormat="1" ht="12" customHeight="1">
      <c r="B44" s="44"/>
      <c r="C44" s="26" t="s">
        <v>13</v>
      </c>
      <c r="L44" s="3" t="str">
        <f>K5</f>
        <v>23-17</v>
      </c>
      <c r="AR44" s="44"/>
    </row>
    <row r="45" spans="2:44" s="4" customFormat="1" ht="36.950000000000003" customHeight="1">
      <c r="B45" s="45"/>
      <c r="C45" s="46" t="s">
        <v>16</v>
      </c>
      <c r="L45" s="273" t="str">
        <f>K6</f>
        <v>Revitalizační opatření mokřad Boskovice</v>
      </c>
      <c r="M45" s="274"/>
      <c r="N45" s="274"/>
      <c r="O45" s="274"/>
      <c r="P45" s="274"/>
      <c r="Q45" s="274"/>
      <c r="R45" s="274"/>
      <c r="S45" s="274"/>
      <c r="T45" s="274"/>
      <c r="U45" s="274"/>
      <c r="V45" s="274"/>
      <c r="W45" s="274"/>
      <c r="X45" s="274"/>
      <c r="Y45" s="274"/>
      <c r="Z45" s="274"/>
      <c r="AA45" s="274"/>
      <c r="AB45" s="274"/>
      <c r="AC45" s="274"/>
      <c r="AD45" s="274"/>
      <c r="AE45" s="274"/>
      <c r="AF45" s="274"/>
      <c r="AG45" s="274"/>
      <c r="AH45" s="274"/>
      <c r="AI45" s="274"/>
      <c r="AJ45" s="274"/>
      <c r="AK45" s="274"/>
      <c r="AL45" s="274"/>
      <c r="AM45" s="274"/>
      <c r="AN45" s="274"/>
      <c r="AO45" s="274"/>
      <c r="AR45" s="45"/>
    </row>
    <row r="46" spans="2:44" s="1" customFormat="1" ht="6.95" customHeight="1">
      <c r="B46" s="31"/>
      <c r="AR46" s="31"/>
    </row>
    <row r="47" spans="2:44" s="1" customFormat="1" ht="12" customHeight="1">
      <c r="B47" s="31"/>
      <c r="C47" s="26" t="s">
        <v>21</v>
      </c>
      <c r="L47" s="47" t="str">
        <f>IF(K8="","",K8)</f>
        <v>KN Boskovice</v>
      </c>
      <c r="AI47" s="26" t="s">
        <v>23</v>
      </c>
      <c r="AM47" s="298" t="str">
        <f>IF(AN8= "","",AN8)</f>
        <v>21. 5. 2024</v>
      </c>
      <c r="AN47" s="298"/>
      <c r="AR47" s="31"/>
    </row>
    <row r="48" spans="2:44" s="1" customFormat="1" ht="6.95" customHeight="1">
      <c r="B48" s="31"/>
      <c r="AR48" s="31"/>
    </row>
    <row r="49" spans="1:91" s="1" customFormat="1" ht="15.2" customHeight="1">
      <c r="B49" s="31"/>
      <c r="C49" s="26" t="s">
        <v>25</v>
      </c>
      <c r="L49" s="3" t="str">
        <f>IF(E11= "","",E11)</f>
        <v>Město Boskovice</v>
      </c>
      <c r="AI49" s="26" t="s">
        <v>32</v>
      </c>
      <c r="AM49" s="299" t="str">
        <f>IF(E17="","",E17)</f>
        <v>Ing. Vít Pučálek</v>
      </c>
      <c r="AN49" s="300"/>
      <c r="AO49" s="300"/>
      <c r="AP49" s="300"/>
      <c r="AR49" s="31"/>
      <c r="AS49" s="301" t="s">
        <v>54</v>
      </c>
      <c r="AT49" s="302"/>
      <c r="AU49" s="49"/>
      <c r="AV49" s="49"/>
      <c r="AW49" s="49"/>
      <c r="AX49" s="49"/>
      <c r="AY49" s="49"/>
      <c r="AZ49" s="49"/>
      <c r="BA49" s="49"/>
      <c r="BB49" s="49"/>
      <c r="BC49" s="49"/>
      <c r="BD49" s="50"/>
    </row>
    <row r="50" spans="1:91" s="1" customFormat="1" ht="15.2" customHeight="1">
      <c r="B50" s="31"/>
      <c r="C50" s="26" t="s">
        <v>30</v>
      </c>
      <c r="L50" s="3" t="str">
        <f>IF(E14= "Vyplň údaj","",E14)</f>
        <v/>
      </c>
      <c r="AI50" s="26" t="s">
        <v>37</v>
      </c>
      <c r="AM50" s="299" t="str">
        <f>IF(E20="","",E20)</f>
        <v>Ing. Vít Pučálek</v>
      </c>
      <c r="AN50" s="300"/>
      <c r="AO50" s="300"/>
      <c r="AP50" s="300"/>
      <c r="AR50" s="31"/>
      <c r="AS50" s="303"/>
      <c r="AT50" s="304"/>
      <c r="BD50" s="52"/>
    </row>
    <row r="51" spans="1:91" s="1" customFormat="1" ht="10.9" customHeight="1">
      <c r="B51" s="31"/>
      <c r="AR51" s="31"/>
      <c r="AS51" s="303"/>
      <c r="AT51" s="304"/>
      <c r="BD51" s="52"/>
    </row>
    <row r="52" spans="1:91" s="1" customFormat="1" ht="29.25" customHeight="1">
      <c r="B52" s="31"/>
      <c r="C52" s="269" t="s">
        <v>55</v>
      </c>
      <c r="D52" s="270"/>
      <c r="E52" s="270"/>
      <c r="F52" s="270"/>
      <c r="G52" s="270"/>
      <c r="H52" s="53"/>
      <c r="I52" s="272" t="s">
        <v>56</v>
      </c>
      <c r="J52" s="270"/>
      <c r="K52" s="270"/>
      <c r="L52" s="270"/>
      <c r="M52" s="270"/>
      <c r="N52" s="270"/>
      <c r="O52" s="270"/>
      <c r="P52" s="270"/>
      <c r="Q52" s="270"/>
      <c r="R52" s="270"/>
      <c r="S52" s="270"/>
      <c r="T52" s="270"/>
      <c r="U52" s="270"/>
      <c r="V52" s="270"/>
      <c r="W52" s="270"/>
      <c r="X52" s="270"/>
      <c r="Y52" s="270"/>
      <c r="Z52" s="270"/>
      <c r="AA52" s="270"/>
      <c r="AB52" s="270"/>
      <c r="AC52" s="270"/>
      <c r="AD52" s="270"/>
      <c r="AE52" s="270"/>
      <c r="AF52" s="270"/>
      <c r="AG52" s="297" t="s">
        <v>57</v>
      </c>
      <c r="AH52" s="270"/>
      <c r="AI52" s="270"/>
      <c r="AJ52" s="270"/>
      <c r="AK52" s="270"/>
      <c r="AL52" s="270"/>
      <c r="AM52" s="270"/>
      <c r="AN52" s="272" t="s">
        <v>58</v>
      </c>
      <c r="AO52" s="270"/>
      <c r="AP52" s="270"/>
      <c r="AQ52" s="54" t="s">
        <v>59</v>
      </c>
      <c r="AR52" s="31"/>
      <c r="AS52" s="55" t="s">
        <v>60</v>
      </c>
      <c r="AT52" s="56" t="s">
        <v>61</v>
      </c>
      <c r="AU52" s="56" t="s">
        <v>62</v>
      </c>
      <c r="AV52" s="56" t="s">
        <v>63</v>
      </c>
      <c r="AW52" s="56" t="s">
        <v>64</v>
      </c>
      <c r="AX52" s="56" t="s">
        <v>65</v>
      </c>
      <c r="AY52" s="56" t="s">
        <v>66</v>
      </c>
      <c r="AZ52" s="56" t="s">
        <v>67</v>
      </c>
      <c r="BA52" s="56" t="s">
        <v>68</v>
      </c>
      <c r="BB52" s="56" t="s">
        <v>69</v>
      </c>
      <c r="BC52" s="56" t="s">
        <v>70</v>
      </c>
      <c r="BD52" s="57" t="s">
        <v>71</v>
      </c>
    </row>
    <row r="53" spans="1:91" s="1" customFormat="1" ht="10.9" customHeight="1">
      <c r="B53" s="31"/>
      <c r="AR53" s="31"/>
      <c r="AS53" s="58"/>
      <c r="AT53" s="49"/>
      <c r="AU53" s="49"/>
      <c r="AV53" s="49"/>
      <c r="AW53" s="49"/>
      <c r="AX53" s="49"/>
      <c r="AY53" s="49"/>
      <c r="AZ53" s="49"/>
      <c r="BA53" s="49"/>
      <c r="BB53" s="49"/>
      <c r="BC53" s="49"/>
      <c r="BD53" s="50"/>
    </row>
    <row r="54" spans="1:91" s="5" customFormat="1" ht="32.450000000000003" customHeight="1">
      <c r="B54" s="59"/>
      <c r="C54" s="60" t="s">
        <v>72</v>
      </c>
      <c r="D54" s="61"/>
      <c r="E54" s="61"/>
      <c r="F54" s="61"/>
      <c r="G54" s="61"/>
      <c r="H54" s="61"/>
      <c r="I54" s="61"/>
      <c r="J54" s="61"/>
      <c r="K54" s="61"/>
      <c r="L54" s="61"/>
      <c r="M54" s="61"/>
      <c r="N54" s="61"/>
      <c r="O54" s="61"/>
      <c r="P54" s="61"/>
      <c r="Q54" s="61"/>
      <c r="R54" s="61"/>
      <c r="S54" s="61"/>
      <c r="T54" s="61"/>
      <c r="U54" s="61"/>
      <c r="V54" s="61"/>
      <c r="W54" s="61"/>
      <c r="X54" s="61"/>
      <c r="Y54" s="61"/>
      <c r="Z54" s="61"/>
      <c r="AA54" s="61"/>
      <c r="AB54" s="61"/>
      <c r="AC54" s="61"/>
      <c r="AD54" s="61"/>
      <c r="AE54" s="61"/>
      <c r="AF54" s="61"/>
      <c r="AG54" s="275">
        <f>ROUND(SUM(AG55:AG65),2)</f>
        <v>0</v>
      </c>
      <c r="AH54" s="275"/>
      <c r="AI54" s="275"/>
      <c r="AJ54" s="275"/>
      <c r="AK54" s="275"/>
      <c r="AL54" s="275"/>
      <c r="AM54" s="275"/>
      <c r="AN54" s="305">
        <f t="shared" ref="AN54:AN65" si="0">SUM(AG54,AT54)</f>
        <v>0</v>
      </c>
      <c r="AO54" s="305"/>
      <c r="AP54" s="305"/>
      <c r="AQ54" s="63" t="s">
        <v>19</v>
      </c>
      <c r="AR54" s="59"/>
      <c r="AS54" s="64">
        <f>ROUND(SUM(AS55:AS65),2)</f>
        <v>0</v>
      </c>
      <c r="AT54" s="65">
        <f t="shared" ref="AT54:AT65" si="1">ROUND(SUM(AV54:AW54),2)</f>
        <v>0</v>
      </c>
      <c r="AU54" s="66">
        <f>ROUND(SUM(AU55:AU65),5)</f>
        <v>0</v>
      </c>
      <c r="AV54" s="65">
        <f>ROUND(AZ54*L29,2)</f>
        <v>0</v>
      </c>
      <c r="AW54" s="65">
        <f>ROUND(BA54*L30,2)</f>
        <v>0</v>
      </c>
      <c r="AX54" s="65">
        <f>ROUND(BB54*L29,2)</f>
        <v>0</v>
      </c>
      <c r="AY54" s="65">
        <f>ROUND(BC54*L30,2)</f>
        <v>0</v>
      </c>
      <c r="AZ54" s="65">
        <f>ROUND(SUM(AZ55:AZ65),2)</f>
        <v>0</v>
      </c>
      <c r="BA54" s="65">
        <f>ROUND(SUM(BA55:BA65),2)</f>
        <v>0</v>
      </c>
      <c r="BB54" s="65">
        <f>ROUND(SUM(BB55:BB65),2)</f>
        <v>0</v>
      </c>
      <c r="BC54" s="65">
        <f>ROUND(SUM(BC55:BC65),2)</f>
        <v>0</v>
      </c>
      <c r="BD54" s="67">
        <f>ROUND(SUM(BD55:BD65),2)</f>
        <v>0</v>
      </c>
      <c r="BS54" s="68" t="s">
        <v>73</v>
      </c>
      <c r="BT54" s="68" t="s">
        <v>74</v>
      </c>
      <c r="BU54" s="69" t="s">
        <v>75</v>
      </c>
      <c r="BV54" s="68" t="s">
        <v>76</v>
      </c>
      <c r="BW54" s="68" t="s">
        <v>5</v>
      </c>
      <c r="BX54" s="68" t="s">
        <v>77</v>
      </c>
      <c r="CL54" s="68" t="s">
        <v>19</v>
      </c>
    </row>
    <row r="55" spans="1:91" s="6" customFormat="1" ht="16.5" customHeight="1">
      <c r="A55" s="70" t="s">
        <v>78</v>
      </c>
      <c r="B55" s="71"/>
      <c r="C55" s="72"/>
      <c r="D55" s="271" t="s">
        <v>79</v>
      </c>
      <c r="E55" s="271"/>
      <c r="F55" s="271"/>
      <c r="G55" s="271"/>
      <c r="H55" s="271"/>
      <c r="I55" s="73"/>
      <c r="J55" s="271" t="s">
        <v>80</v>
      </c>
      <c r="K55" s="271"/>
      <c r="L55" s="271"/>
      <c r="M55" s="271"/>
      <c r="N55" s="271"/>
      <c r="O55" s="271"/>
      <c r="P55" s="271"/>
      <c r="Q55" s="271"/>
      <c r="R55" s="271"/>
      <c r="S55" s="271"/>
      <c r="T55" s="271"/>
      <c r="U55" s="271"/>
      <c r="V55" s="271"/>
      <c r="W55" s="271"/>
      <c r="X55" s="271"/>
      <c r="Y55" s="271"/>
      <c r="Z55" s="271"/>
      <c r="AA55" s="271"/>
      <c r="AB55" s="271"/>
      <c r="AC55" s="271"/>
      <c r="AD55" s="271"/>
      <c r="AE55" s="271"/>
      <c r="AF55" s="271"/>
      <c r="AG55" s="295">
        <f>'00 - SO 00 Vedlejší rozpo...'!J30</f>
        <v>0</v>
      </c>
      <c r="AH55" s="296"/>
      <c r="AI55" s="296"/>
      <c r="AJ55" s="296"/>
      <c r="AK55" s="296"/>
      <c r="AL55" s="296"/>
      <c r="AM55" s="296"/>
      <c r="AN55" s="295">
        <f t="shared" si="0"/>
        <v>0</v>
      </c>
      <c r="AO55" s="296"/>
      <c r="AP55" s="296"/>
      <c r="AQ55" s="74" t="s">
        <v>81</v>
      </c>
      <c r="AR55" s="71"/>
      <c r="AS55" s="75">
        <v>0</v>
      </c>
      <c r="AT55" s="76">
        <f t="shared" si="1"/>
        <v>0</v>
      </c>
      <c r="AU55" s="77">
        <f>'00 - SO 00 Vedlejší rozpo...'!P80</f>
        <v>0</v>
      </c>
      <c r="AV55" s="76">
        <f>'00 - SO 00 Vedlejší rozpo...'!J33</f>
        <v>0</v>
      </c>
      <c r="AW55" s="76">
        <f>'00 - SO 00 Vedlejší rozpo...'!J34</f>
        <v>0</v>
      </c>
      <c r="AX55" s="76">
        <f>'00 - SO 00 Vedlejší rozpo...'!J35</f>
        <v>0</v>
      </c>
      <c r="AY55" s="76">
        <f>'00 - SO 00 Vedlejší rozpo...'!J36</f>
        <v>0</v>
      </c>
      <c r="AZ55" s="76">
        <f>'00 - SO 00 Vedlejší rozpo...'!F33</f>
        <v>0</v>
      </c>
      <c r="BA55" s="76">
        <f>'00 - SO 00 Vedlejší rozpo...'!F34</f>
        <v>0</v>
      </c>
      <c r="BB55" s="76">
        <f>'00 - SO 00 Vedlejší rozpo...'!F35</f>
        <v>0</v>
      </c>
      <c r="BC55" s="76">
        <f>'00 - SO 00 Vedlejší rozpo...'!F36</f>
        <v>0</v>
      </c>
      <c r="BD55" s="78">
        <f>'00 - SO 00 Vedlejší rozpo...'!F37</f>
        <v>0</v>
      </c>
      <c r="BT55" s="79" t="s">
        <v>82</v>
      </c>
      <c r="BV55" s="79" t="s">
        <v>76</v>
      </c>
      <c r="BW55" s="79" t="s">
        <v>83</v>
      </c>
      <c r="BX55" s="79" t="s">
        <v>5</v>
      </c>
      <c r="CL55" s="79" t="s">
        <v>19</v>
      </c>
      <c r="CM55" s="79" t="s">
        <v>84</v>
      </c>
    </row>
    <row r="56" spans="1:91" s="6" customFormat="1" ht="16.5" customHeight="1">
      <c r="A56" s="70" t="s">
        <v>78</v>
      </c>
      <c r="B56" s="71"/>
      <c r="C56" s="72"/>
      <c r="D56" s="271" t="s">
        <v>85</v>
      </c>
      <c r="E56" s="271"/>
      <c r="F56" s="271"/>
      <c r="G56" s="271"/>
      <c r="H56" s="271"/>
      <c r="I56" s="73"/>
      <c r="J56" s="271" t="s">
        <v>86</v>
      </c>
      <c r="K56" s="271"/>
      <c r="L56" s="271"/>
      <c r="M56" s="271"/>
      <c r="N56" s="271"/>
      <c r="O56" s="271"/>
      <c r="P56" s="271"/>
      <c r="Q56" s="271"/>
      <c r="R56" s="271"/>
      <c r="S56" s="271"/>
      <c r="T56" s="271"/>
      <c r="U56" s="271"/>
      <c r="V56" s="271"/>
      <c r="W56" s="271"/>
      <c r="X56" s="271"/>
      <c r="Y56" s="271"/>
      <c r="Z56" s="271"/>
      <c r="AA56" s="271"/>
      <c r="AB56" s="271"/>
      <c r="AC56" s="271"/>
      <c r="AD56" s="271"/>
      <c r="AE56" s="271"/>
      <c r="AF56" s="271"/>
      <c r="AG56" s="295">
        <f>'01 - SO 01 Tůň č.1 - dolní'!J30</f>
        <v>0</v>
      </c>
      <c r="AH56" s="296"/>
      <c r="AI56" s="296"/>
      <c r="AJ56" s="296"/>
      <c r="AK56" s="296"/>
      <c r="AL56" s="296"/>
      <c r="AM56" s="296"/>
      <c r="AN56" s="295">
        <f t="shared" si="0"/>
        <v>0</v>
      </c>
      <c r="AO56" s="296"/>
      <c r="AP56" s="296"/>
      <c r="AQ56" s="74" t="s">
        <v>81</v>
      </c>
      <c r="AR56" s="71"/>
      <c r="AS56" s="75">
        <v>0</v>
      </c>
      <c r="AT56" s="76">
        <f t="shared" si="1"/>
        <v>0</v>
      </c>
      <c r="AU56" s="77">
        <f>'01 - SO 01 Tůň č.1 - dolní'!P82</f>
        <v>0</v>
      </c>
      <c r="AV56" s="76">
        <f>'01 - SO 01 Tůň č.1 - dolní'!J33</f>
        <v>0</v>
      </c>
      <c r="AW56" s="76">
        <f>'01 - SO 01 Tůň č.1 - dolní'!J34</f>
        <v>0</v>
      </c>
      <c r="AX56" s="76">
        <f>'01 - SO 01 Tůň č.1 - dolní'!J35</f>
        <v>0</v>
      </c>
      <c r="AY56" s="76">
        <f>'01 - SO 01 Tůň č.1 - dolní'!J36</f>
        <v>0</v>
      </c>
      <c r="AZ56" s="76">
        <f>'01 - SO 01 Tůň č.1 - dolní'!F33</f>
        <v>0</v>
      </c>
      <c r="BA56" s="76">
        <f>'01 - SO 01 Tůň č.1 - dolní'!F34</f>
        <v>0</v>
      </c>
      <c r="BB56" s="76">
        <f>'01 - SO 01 Tůň č.1 - dolní'!F35</f>
        <v>0</v>
      </c>
      <c r="BC56" s="76">
        <f>'01 - SO 01 Tůň č.1 - dolní'!F36</f>
        <v>0</v>
      </c>
      <c r="BD56" s="78">
        <f>'01 - SO 01 Tůň č.1 - dolní'!F37</f>
        <v>0</v>
      </c>
      <c r="BT56" s="79" t="s">
        <v>82</v>
      </c>
      <c r="BV56" s="79" t="s">
        <v>76</v>
      </c>
      <c r="BW56" s="79" t="s">
        <v>87</v>
      </c>
      <c r="BX56" s="79" t="s">
        <v>5</v>
      </c>
      <c r="CL56" s="79" t="s">
        <v>19</v>
      </c>
      <c r="CM56" s="79" t="s">
        <v>84</v>
      </c>
    </row>
    <row r="57" spans="1:91" s="6" customFormat="1" ht="16.5" customHeight="1">
      <c r="A57" s="70" t="s">
        <v>78</v>
      </c>
      <c r="B57" s="71"/>
      <c r="C57" s="72"/>
      <c r="D57" s="271" t="s">
        <v>88</v>
      </c>
      <c r="E57" s="271"/>
      <c r="F57" s="271"/>
      <c r="G57" s="271"/>
      <c r="H57" s="271"/>
      <c r="I57" s="73"/>
      <c r="J57" s="271" t="s">
        <v>89</v>
      </c>
      <c r="K57" s="271"/>
      <c r="L57" s="271"/>
      <c r="M57" s="271"/>
      <c r="N57" s="271"/>
      <c r="O57" s="271"/>
      <c r="P57" s="271"/>
      <c r="Q57" s="271"/>
      <c r="R57" s="271"/>
      <c r="S57" s="271"/>
      <c r="T57" s="271"/>
      <c r="U57" s="271"/>
      <c r="V57" s="271"/>
      <c r="W57" s="271"/>
      <c r="X57" s="271"/>
      <c r="Y57" s="271"/>
      <c r="Z57" s="271"/>
      <c r="AA57" s="271"/>
      <c r="AB57" s="271"/>
      <c r="AC57" s="271"/>
      <c r="AD57" s="271"/>
      <c r="AE57" s="271"/>
      <c r="AF57" s="271"/>
      <c r="AG57" s="295">
        <f>'02 - SO 02 Tůň č.2 - horní'!J30</f>
        <v>0</v>
      </c>
      <c r="AH57" s="296"/>
      <c r="AI57" s="296"/>
      <c r="AJ57" s="296"/>
      <c r="AK57" s="296"/>
      <c r="AL57" s="296"/>
      <c r="AM57" s="296"/>
      <c r="AN57" s="295">
        <f t="shared" si="0"/>
        <v>0</v>
      </c>
      <c r="AO57" s="296"/>
      <c r="AP57" s="296"/>
      <c r="AQ57" s="74" t="s">
        <v>81</v>
      </c>
      <c r="AR57" s="71"/>
      <c r="AS57" s="75">
        <v>0</v>
      </c>
      <c r="AT57" s="76">
        <f t="shared" si="1"/>
        <v>0</v>
      </c>
      <c r="AU57" s="77">
        <f>'02 - SO 02 Tůň č.2 - horní'!P82</f>
        <v>0</v>
      </c>
      <c r="AV57" s="76">
        <f>'02 - SO 02 Tůň č.2 - horní'!J33</f>
        <v>0</v>
      </c>
      <c r="AW57" s="76">
        <f>'02 - SO 02 Tůň č.2 - horní'!J34</f>
        <v>0</v>
      </c>
      <c r="AX57" s="76">
        <f>'02 - SO 02 Tůň č.2 - horní'!J35</f>
        <v>0</v>
      </c>
      <c r="AY57" s="76">
        <f>'02 - SO 02 Tůň č.2 - horní'!J36</f>
        <v>0</v>
      </c>
      <c r="AZ57" s="76">
        <f>'02 - SO 02 Tůň č.2 - horní'!F33</f>
        <v>0</v>
      </c>
      <c r="BA57" s="76">
        <f>'02 - SO 02 Tůň č.2 - horní'!F34</f>
        <v>0</v>
      </c>
      <c r="BB57" s="76">
        <f>'02 - SO 02 Tůň č.2 - horní'!F35</f>
        <v>0</v>
      </c>
      <c r="BC57" s="76">
        <f>'02 - SO 02 Tůň č.2 - horní'!F36</f>
        <v>0</v>
      </c>
      <c r="BD57" s="78">
        <f>'02 - SO 02 Tůň č.2 - horní'!F37</f>
        <v>0</v>
      </c>
      <c r="BT57" s="79" t="s">
        <v>82</v>
      </c>
      <c r="BV57" s="79" t="s">
        <v>76</v>
      </c>
      <c r="BW57" s="79" t="s">
        <v>90</v>
      </c>
      <c r="BX57" s="79" t="s">
        <v>5</v>
      </c>
      <c r="CL57" s="79" t="s">
        <v>19</v>
      </c>
      <c r="CM57" s="79" t="s">
        <v>84</v>
      </c>
    </row>
    <row r="58" spans="1:91" s="6" customFormat="1" ht="16.5" customHeight="1">
      <c r="A58" s="70" t="s">
        <v>78</v>
      </c>
      <c r="B58" s="71"/>
      <c r="C58" s="72"/>
      <c r="D58" s="271" t="s">
        <v>91</v>
      </c>
      <c r="E58" s="271"/>
      <c r="F58" s="271"/>
      <c r="G58" s="271"/>
      <c r="H58" s="271"/>
      <c r="I58" s="73"/>
      <c r="J58" s="271" t="s">
        <v>92</v>
      </c>
      <c r="K58" s="271"/>
      <c r="L58" s="271"/>
      <c r="M58" s="271"/>
      <c r="N58" s="271"/>
      <c r="O58" s="271"/>
      <c r="P58" s="271"/>
      <c r="Q58" s="271"/>
      <c r="R58" s="271"/>
      <c r="S58" s="271"/>
      <c r="T58" s="271"/>
      <c r="U58" s="271"/>
      <c r="V58" s="271"/>
      <c r="W58" s="271"/>
      <c r="X58" s="271"/>
      <c r="Y58" s="271"/>
      <c r="Z58" s="271"/>
      <c r="AA58" s="271"/>
      <c r="AB58" s="271"/>
      <c r="AC58" s="271"/>
      <c r="AD58" s="271"/>
      <c r="AE58" s="271"/>
      <c r="AF58" s="271"/>
      <c r="AG58" s="295">
        <f>'03 - SO 03 Tůň č.3 - severní'!J30</f>
        <v>0</v>
      </c>
      <c r="AH58" s="296"/>
      <c r="AI58" s="296"/>
      <c r="AJ58" s="296"/>
      <c r="AK58" s="296"/>
      <c r="AL58" s="296"/>
      <c r="AM58" s="296"/>
      <c r="AN58" s="295">
        <f t="shared" si="0"/>
        <v>0</v>
      </c>
      <c r="AO58" s="296"/>
      <c r="AP58" s="296"/>
      <c r="AQ58" s="74" t="s">
        <v>81</v>
      </c>
      <c r="AR58" s="71"/>
      <c r="AS58" s="75">
        <v>0</v>
      </c>
      <c r="AT58" s="76">
        <f t="shared" si="1"/>
        <v>0</v>
      </c>
      <c r="AU58" s="77">
        <f>'03 - SO 03 Tůň č.3 - severní'!P82</f>
        <v>0</v>
      </c>
      <c r="AV58" s="76">
        <f>'03 - SO 03 Tůň č.3 - severní'!J33</f>
        <v>0</v>
      </c>
      <c r="AW58" s="76">
        <f>'03 - SO 03 Tůň č.3 - severní'!J34</f>
        <v>0</v>
      </c>
      <c r="AX58" s="76">
        <f>'03 - SO 03 Tůň č.3 - severní'!J35</f>
        <v>0</v>
      </c>
      <c r="AY58" s="76">
        <f>'03 - SO 03 Tůň č.3 - severní'!J36</f>
        <v>0</v>
      </c>
      <c r="AZ58" s="76">
        <f>'03 - SO 03 Tůň č.3 - severní'!F33</f>
        <v>0</v>
      </c>
      <c r="BA58" s="76">
        <f>'03 - SO 03 Tůň č.3 - severní'!F34</f>
        <v>0</v>
      </c>
      <c r="BB58" s="76">
        <f>'03 - SO 03 Tůň č.3 - severní'!F35</f>
        <v>0</v>
      </c>
      <c r="BC58" s="76">
        <f>'03 - SO 03 Tůň č.3 - severní'!F36</f>
        <v>0</v>
      </c>
      <c r="BD58" s="78">
        <f>'03 - SO 03 Tůň č.3 - severní'!F37</f>
        <v>0</v>
      </c>
      <c r="BT58" s="79" t="s">
        <v>82</v>
      </c>
      <c r="BV58" s="79" t="s">
        <v>76</v>
      </c>
      <c r="BW58" s="79" t="s">
        <v>93</v>
      </c>
      <c r="BX58" s="79" t="s">
        <v>5</v>
      </c>
      <c r="CL58" s="79" t="s">
        <v>19</v>
      </c>
      <c r="CM58" s="79" t="s">
        <v>84</v>
      </c>
    </row>
    <row r="59" spans="1:91" s="6" customFormat="1" ht="16.5" customHeight="1">
      <c r="A59" s="70" t="s">
        <v>78</v>
      </c>
      <c r="B59" s="71"/>
      <c r="C59" s="72"/>
      <c r="D59" s="271" t="s">
        <v>94</v>
      </c>
      <c r="E59" s="271"/>
      <c r="F59" s="271"/>
      <c r="G59" s="271"/>
      <c r="H59" s="271"/>
      <c r="I59" s="73"/>
      <c r="J59" s="271" t="s">
        <v>95</v>
      </c>
      <c r="K59" s="271"/>
      <c r="L59" s="271"/>
      <c r="M59" s="271"/>
      <c r="N59" s="271"/>
      <c r="O59" s="271"/>
      <c r="P59" s="271"/>
      <c r="Q59" s="271"/>
      <c r="R59" s="271"/>
      <c r="S59" s="271"/>
      <c r="T59" s="271"/>
      <c r="U59" s="271"/>
      <c r="V59" s="271"/>
      <c r="W59" s="271"/>
      <c r="X59" s="271"/>
      <c r="Y59" s="271"/>
      <c r="Z59" s="271"/>
      <c r="AA59" s="271"/>
      <c r="AB59" s="271"/>
      <c r="AC59" s="271"/>
      <c r="AD59" s="271"/>
      <c r="AE59" s="271"/>
      <c r="AF59" s="271"/>
      <c r="AG59" s="295">
        <f>'04 - SO 04 Chodníky'!J30</f>
        <v>0</v>
      </c>
      <c r="AH59" s="296"/>
      <c r="AI59" s="296"/>
      <c r="AJ59" s="296"/>
      <c r="AK59" s="296"/>
      <c r="AL59" s="296"/>
      <c r="AM59" s="296"/>
      <c r="AN59" s="295">
        <f t="shared" si="0"/>
        <v>0</v>
      </c>
      <c r="AO59" s="296"/>
      <c r="AP59" s="296"/>
      <c r="AQ59" s="74" t="s">
        <v>81</v>
      </c>
      <c r="AR59" s="71"/>
      <c r="AS59" s="75">
        <v>0</v>
      </c>
      <c r="AT59" s="76">
        <f t="shared" si="1"/>
        <v>0</v>
      </c>
      <c r="AU59" s="77">
        <f>'04 - SO 04 Chodníky'!P82</f>
        <v>0</v>
      </c>
      <c r="AV59" s="76">
        <f>'04 - SO 04 Chodníky'!J33</f>
        <v>0</v>
      </c>
      <c r="AW59" s="76">
        <f>'04 - SO 04 Chodníky'!J34</f>
        <v>0</v>
      </c>
      <c r="AX59" s="76">
        <f>'04 - SO 04 Chodníky'!J35</f>
        <v>0</v>
      </c>
      <c r="AY59" s="76">
        <f>'04 - SO 04 Chodníky'!J36</f>
        <v>0</v>
      </c>
      <c r="AZ59" s="76">
        <f>'04 - SO 04 Chodníky'!F33</f>
        <v>0</v>
      </c>
      <c r="BA59" s="76">
        <f>'04 - SO 04 Chodníky'!F34</f>
        <v>0</v>
      </c>
      <c r="BB59" s="76">
        <f>'04 - SO 04 Chodníky'!F35</f>
        <v>0</v>
      </c>
      <c r="BC59" s="76">
        <f>'04 - SO 04 Chodníky'!F36</f>
        <v>0</v>
      </c>
      <c r="BD59" s="78">
        <f>'04 - SO 04 Chodníky'!F37</f>
        <v>0</v>
      </c>
      <c r="BT59" s="79" t="s">
        <v>82</v>
      </c>
      <c r="BV59" s="79" t="s">
        <v>76</v>
      </c>
      <c r="BW59" s="79" t="s">
        <v>96</v>
      </c>
      <c r="BX59" s="79" t="s">
        <v>5</v>
      </c>
      <c r="CL59" s="79" t="s">
        <v>19</v>
      </c>
      <c r="CM59" s="79" t="s">
        <v>84</v>
      </c>
    </row>
    <row r="60" spans="1:91" s="6" customFormat="1" ht="16.5" customHeight="1">
      <c r="A60" s="70" t="s">
        <v>78</v>
      </c>
      <c r="B60" s="71"/>
      <c r="C60" s="72"/>
      <c r="D60" s="271" t="s">
        <v>97</v>
      </c>
      <c r="E60" s="271"/>
      <c r="F60" s="271"/>
      <c r="G60" s="271"/>
      <c r="H60" s="271"/>
      <c r="I60" s="73"/>
      <c r="J60" s="271" t="s">
        <v>98</v>
      </c>
      <c r="K60" s="271"/>
      <c r="L60" s="271"/>
      <c r="M60" s="271"/>
      <c r="N60" s="271"/>
      <c r="O60" s="271"/>
      <c r="P60" s="271"/>
      <c r="Q60" s="271"/>
      <c r="R60" s="271"/>
      <c r="S60" s="271"/>
      <c r="T60" s="271"/>
      <c r="U60" s="271"/>
      <c r="V60" s="271"/>
      <c r="W60" s="271"/>
      <c r="X60" s="271"/>
      <c r="Y60" s="271"/>
      <c r="Z60" s="271"/>
      <c r="AA60" s="271"/>
      <c r="AB60" s="271"/>
      <c r="AC60" s="271"/>
      <c r="AD60" s="271"/>
      <c r="AE60" s="271"/>
      <c r="AF60" s="271"/>
      <c r="AG60" s="295">
        <f>'05.1 - SO 05 Vegetační úp...'!J30</f>
        <v>0</v>
      </c>
      <c r="AH60" s="296"/>
      <c r="AI60" s="296"/>
      <c r="AJ60" s="296"/>
      <c r="AK60" s="296"/>
      <c r="AL60" s="296"/>
      <c r="AM60" s="296"/>
      <c r="AN60" s="295">
        <f t="shared" si="0"/>
        <v>0</v>
      </c>
      <c r="AO60" s="296"/>
      <c r="AP60" s="296"/>
      <c r="AQ60" s="74" t="s">
        <v>81</v>
      </c>
      <c r="AR60" s="71"/>
      <c r="AS60" s="75">
        <v>0</v>
      </c>
      <c r="AT60" s="76">
        <f t="shared" si="1"/>
        <v>0</v>
      </c>
      <c r="AU60" s="77">
        <f>'05.1 - SO 05 Vegetační úp...'!P82</f>
        <v>0</v>
      </c>
      <c r="AV60" s="76">
        <f>'05.1 - SO 05 Vegetační úp...'!J33</f>
        <v>0</v>
      </c>
      <c r="AW60" s="76">
        <f>'05.1 - SO 05 Vegetační úp...'!J34</f>
        <v>0</v>
      </c>
      <c r="AX60" s="76">
        <f>'05.1 - SO 05 Vegetační úp...'!J35</f>
        <v>0</v>
      </c>
      <c r="AY60" s="76">
        <f>'05.1 - SO 05 Vegetační úp...'!J36</f>
        <v>0</v>
      </c>
      <c r="AZ60" s="76">
        <f>'05.1 - SO 05 Vegetační úp...'!F33</f>
        <v>0</v>
      </c>
      <c r="BA60" s="76">
        <f>'05.1 - SO 05 Vegetační úp...'!F34</f>
        <v>0</v>
      </c>
      <c r="BB60" s="76">
        <f>'05.1 - SO 05 Vegetační úp...'!F35</f>
        <v>0</v>
      </c>
      <c r="BC60" s="76">
        <f>'05.1 - SO 05 Vegetační úp...'!F36</f>
        <v>0</v>
      </c>
      <c r="BD60" s="78">
        <f>'05.1 - SO 05 Vegetační úp...'!F37</f>
        <v>0</v>
      </c>
      <c r="BT60" s="79" t="s">
        <v>82</v>
      </c>
      <c r="BV60" s="79" t="s">
        <v>76</v>
      </c>
      <c r="BW60" s="79" t="s">
        <v>99</v>
      </c>
      <c r="BX60" s="79" t="s">
        <v>5</v>
      </c>
      <c r="CL60" s="79" t="s">
        <v>19</v>
      </c>
      <c r="CM60" s="79" t="s">
        <v>84</v>
      </c>
    </row>
    <row r="61" spans="1:91" s="6" customFormat="1" ht="24.75" customHeight="1">
      <c r="A61" s="70" t="s">
        <v>78</v>
      </c>
      <c r="B61" s="71"/>
      <c r="C61" s="72"/>
      <c r="D61" s="271" t="s">
        <v>100</v>
      </c>
      <c r="E61" s="271"/>
      <c r="F61" s="271"/>
      <c r="G61" s="271"/>
      <c r="H61" s="271"/>
      <c r="I61" s="73"/>
      <c r="J61" s="271" t="s">
        <v>101</v>
      </c>
      <c r="K61" s="271"/>
      <c r="L61" s="271"/>
      <c r="M61" s="271"/>
      <c r="N61" s="271"/>
      <c r="O61" s="271"/>
      <c r="P61" s="271"/>
      <c r="Q61" s="271"/>
      <c r="R61" s="271"/>
      <c r="S61" s="271"/>
      <c r="T61" s="271"/>
      <c r="U61" s="271"/>
      <c r="V61" s="271"/>
      <c r="W61" s="271"/>
      <c r="X61" s="271"/>
      <c r="Y61" s="271"/>
      <c r="Z61" s="271"/>
      <c r="AA61" s="271"/>
      <c r="AB61" s="271"/>
      <c r="AC61" s="271"/>
      <c r="AD61" s="271"/>
      <c r="AE61" s="271"/>
      <c r="AF61" s="271"/>
      <c r="AG61" s="295">
        <f>'05.2 - SO 05 Vegetační úp...'!J30</f>
        <v>0</v>
      </c>
      <c r="AH61" s="296"/>
      <c r="AI61" s="296"/>
      <c r="AJ61" s="296"/>
      <c r="AK61" s="296"/>
      <c r="AL61" s="296"/>
      <c r="AM61" s="296"/>
      <c r="AN61" s="295">
        <f t="shared" si="0"/>
        <v>0</v>
      </c>
      <c r="AO61" s="296"/>
      <c r="AP61" s="296"/>
      <c r="AQ61" s="74" t="s">
        <v>81</v>
      </c>
      <c r="AR61" s="71"/>
      <c r="AS61" s="75">
        <v>0</v>
      </c>
      <c r="AT61" s="76">
        <f t="shared" si="1"/>
        <v>0</v>
      </c>
      <c r="AU61" s="77">
        <f>'05.2 - SO 05 Vegetační úp...'!P82</f>
        <v>0</v>
      </c>
      <c r="AV61" s="76">
        <f>'05.2 - SO 05 Vegetační úp...'!J33</f>
        <v>0</v>
      </c>
      <c r="AW61" s="76">
        <f>'05.2 - SO 05 Vegetační úp...'!J34</f>
        <v>0</v>
      </c>
      <c r="AX61" s="76">
        <f>'05.2 - SO 05 Vegetační úp...'!J35</f>
        <v>0</v>
      </c>
      <c r="AY61" s="76">
        <f>'05.2 - SO 05 Vegetační úp...'!J36</f>
        <v>0</v>
      </c>
      <c r="AZ61" s="76">
        <f>'05.2 - SO 05 Vegetační úp...'!F33</f>
        <v>0</v>
      </c>
      <c r="BA61" s="76">
        <f>'05.2 - SO 05 Vegetační úp...'!F34</f>
        <v>0</v>
      </c>
      <c r="BB61" s="76">
        <f>'05.2 - SO 05 Vegetační úp...'!F35</f>
        <v>0</v>
      </c>
      <c r="BC61" s="76">
        <f>'05.2 - SO 05 Vegetační úp...'!F36</f>
        <v>0</v>
      </c>
      <c r="BD61" s="78">
        <f>'05.2 - SO 05 Vegetační úp...'!F37</f>
        <v>0</v>
      </c>
      <c r="BT61" s="79" t="s">
        <v>82</v>
      </c>
      <c r="BV61" s="79" t="s">
        <v>76</v>
      </c>
      <c r="BW61" s="79" t="s">
        <v>102</v>
      </c>
      <c r="BX61" s="79" t="s">
        <v>5</v>
      </c>
      <c r="CL61" s="79" t="s">
        <v>19</v>
      </c>
      <c r="CM61" s="79" t="s">
        <v>84</v>
      </c>
    </row>
    <row r="62" spans="1:91" s="6" customFormat="1" ht="24.75" customHeight="1">
      <c r="A62" s="70" t="s">
        <v>78</v>
      </c>
      <c r="B62" s="71"/>
      <c r="C62" s="72"/>
      <c r="D62" s="271" t="s">
        <v>103</v>
      </c>
      <c r="E62" s="271"/>
      <c r="F62" s="271"/>
      <c r="G62" s="271"/>
      <c r="H62" s="271"/>
      <c r="I62" s="73"/>
      <c r="J62" s="271" t="s">
        <v>104</v>
      </c>
      <c r="K62" s="271"/>
      <c r="L62" s="271"/>
      <c r="M62" s="271"/>
      <c r="N62" s="271"/>
      <c r="O62" s="271"/>
      <c r="P62" s="271"/>
      <c r="Q62" s="271"/>
      <c r="R62" s="271"/>
      <c r="S62" s="271"/>
      <c r="T62" s="271"/>
      <c r="U62" s="271"/>
      <c r="V62" s="271"/>
      <c r="W62" s="271"/>
      <c r="X62" s="271"/>
      <c r="Y62" s="271"/>
      <c r="Z62" s="271"/>
      <c r="AA62" s="271"/>
      <c r="AB62" s="271"/>
      <c r="AC62" s="271"/>
      <c r="AD62" s="271"/>
      <c r="AE62" s="271"/>
      <c r="AF62" s="271"/>
      <c r="AG62" s="295">
        <f>'05.3 - SO 05 Vegetační úp...'!J30</f>
        <v>0</v>
      </c>
      <c r="AH62" s="296"/>
      <c r="AI62" s="296"/>
      <c r="AJ62" s="296"/>
      <c r="AK62" s="296"/>
      <c r="AL62" s="296"/>
      <c r="AM62" s="296"/>
      <c r="AN62" s="295">
        <f t="shared" si="0"/>
        <v>0</v>
      </c>
      <c r="AO62" s="296"/>
      <c r="AP62" s="296"/>
      <c r="AQ62" s="74" t="s">
        <v>81</v>
      </c>
      <c r="AR62" s="71"/>
      <c r="AS62" s="75">
        <v>0</v>
      </c>
      <c r="AT62" s="76">
        <f t="shared" si="1"/>
        <v>0</v>
      </c>
      <c r="AU62" s="77">
        <f>'05.3 - SO 05 Vegetační úp...'!P82</f>
        <v>0</v>
      </c>
      <c r="AV62" s="76">
        <f>'05.3 - SO 05 Vegetační úp...'!J33</f>
        <v>0</v>
      </c>
      <c r="AW62" s="76">
        <f>'05.3 - SO 05 Vegetační úp...'!J34</f>
        <v>0</v>
      </c>
      <c r="AX62" s="76">
        <f>'05.3 - SO 05 Vegetační úp...'!J35</f>
        <v>0</v>
      </c>
      <c r="AY62" s="76">
        <f>'05.3 - SO 05 Vegetační úp...'!J36</f>
        <v>0</v>
      </c>
      <c r="AZ62" s="76">
        <f>'05.3 - SO 05 Vegetační úp...'!F33</f>
        <v>0</v>
      </c>
      <c r="BA62" s="76">
        <f>'05.3 - SO 05 Vegetační úp...'!F34</f>
        <v>0</v>
      </c>
      <c r="BB62" s="76">
        <f>'05.3 - SO 05 Vegetační úp...'!F35</f>
        <v>0</v>
      </c>
      <c r="BC62" s="76">
        <f>'05.3 - SO 05 Vegetační úp...'!F36</f>
        <v>0</v>
      </c>
      <c r="BD62" s="78">
        <f>'05.3 - SO 05 Vegetační úp...'!F37</f>
        <v>0</v>
      </c>
      <c r="BT62" s="79" t="s">
        <v>82</v>
      </c>
      <c r="BV62" s="79" t="s">
        <v>76</v>
      </c>
      <c r="BW62" s="79" t="s">
        <v>105</v>
      </c>
      <c r="BX62" s="79" t="s">
        <v>5</v>
      </c>
      <c r="CL62" s="79" t="s">
        <v>19</v>
      </c>
      <c r="CM62" s="79" t="s">
        <v>84</v>
      </c>
    </row>
    <row r="63" spans="1:91" s="6" customFormat="1" ht="24.75" customHeight="1">
      <c r="A63" s="70" t="s">
        <v>78</v>
      </c>
      <c r="B63" s="71"/>
      <c r="C63" s="72"/>
      <c r="D63" s="271" t="s">
        <v>106</v>
      </c>
      <c r="E63" s="271"/>
      <c r="F63" s="271"/>
      <c r="G63" s="271"/>
      <c r="H63" s="271"/>
      <c r="I63" s="73"/>
      <c r="J63" s="271" t="s">
        <v>107</v>
      </c>
      <c r="K63" s="271"/>
      <c r="L63" s="271"/>
      <c r="M63" s="271"/>
      <c r="N63" s="271"/>
      <c r="O63" s="271"/>
      <c r="P63" s="271"/>
      <c r="Q63" s="271"/>
      <c r="R63" s="271"/>
      <c r="S63" s="271"/>
      <c r="T63" s="271"/>
      <c r="U63" s="271"/>
      <c r="V63" s="271"/>
      <c r="W63" s="271"/>
      <c r="X63" s="271"/>
      <c r="Y63" s="271"/>
      <c r="Z63" s="271"/>
      <c r="AA63" s="271"/>
      <c r="AB63" s="271"/>
      <c r="AC63" s="271"/>
      <c r="AD63" s="271"/>
      <c r="AE63" s="271"/>
      <c r="AF63" s="271"/>
      <c r="AG63" s="295">
        <f>'05.4 - SO 05 Vegetační úp...'!J30</f>
        <v>0</v>
      </c>
      <c r="AH63" s="296"/>
      <c r="AI63" s="296"/>
      <c r="AJ63" s="296"/>
      <c r="AK63" s="296"/>
      <c r="AL63" s="296"/>
      <c r="AM63" s="296"/>
      <c r="AN63" s="295">
        <f t="shared" si="0"/>
        <v>0</v>
      </c>
      <c r="AO63" s="296"/>
      <c r="AP63" s="296"/>
      <c r="AQ63" s="74" t="s">
        <v>81</v>
      </c>
      <c r="AR63" s="71"/>
      <c r="AS63" s="75">
        <v>0</v>
      </c>
      <c r="AT63" s="76">
        <f t="shared" si="1"/>
        <v>0</v>
      </c>
      <c r="AU63" s="77">
        <f>'05.4 - SO 05 Vegetační úp...'!P82</f>
        <v>0</v>
      </c>
      <c r="AV63" s="76">
        <f>'05.4 - SO 05 Vegetační úp...'!J33</f>
        <v>0</v>
      </c>
      <c r="AW63" s="76">
        <f>'05.4 - SO 05 Vegetační úp...'!J34</f>
        <v>0</v>
      </c>
      <c r="AX63" s="76">
        <f>'05.4 - SO 05 Vegetační úp...'!J35</f>
        <v>0</v>
      </c>
      <c r="AY63" s="76">
        <f>'05.4 - SO 05 Vegetační úp...'!J36</f>
        <v>0</v>
      </c>
      <c r="AZ63" s="76">
        <f>'05.4 - SO 05 Vegetační úp...'!F33</f>
        <v>0</v>
      </c>
      <c r="BA63" s="76">
        <f>'05.4 - SO 05 Vegetační úp...'!F34</f>
        <v>0</v>
      </c>
      <c r="BB63" s="76">
        <f>'05.4 - SO 05 Vegetační úp...'!F35</f>
        <v>0</v>
      </c>
      <c r="BC63" s="76">
        <f>'05.4 - SO 05 Vegetační úp...'!F36</f>
        <v>0</v>
      </c>
      <c r="BD63" s="78">
        <f>'05.4 - SO 05 Vegetační úp...'!F37</f>
        <v>0</v>
      </c>
      <c r="BT63" s="79" t="s">
        <v>82</v>
      </c>
      <c r="BV63" s="79" t="s">
        <v>76</v>
      </c>
      <c r="BW63" s="79" t="s">
        <v>108</v>
      </c>
      <c r="BX63" s="79" t="s">
        <v>5</v>
      </c>
      <c r="CL63" s="79" t="s">
        <v>19</v>
      </c>
      <c r="CM63" s="79" t="s">
        <v>84</v>
      </c>
    </row>
    <row r="64" spans="1:91" s="6" customFormat="1" ht="16.5" customHeight="1">
      <c r="A64" s="70" t="s">
        <v>78</v>
      </c>
      <c r="B64" s="71"/>
      <c r="C64" s="72"/>
      <c r="D64" s="271" t="s">
        <v>109</v>
      </c>
      <c r="E64" s="271"/>
      <c r="F64" s="271"/>
      <c r="G64" s="271"/>
      <c r="H64" s="271"/>
      <c r="I64" s="73"/>
      <c r="J64" s="271" t="s">
        <v>110</v>
      </c>
      <c r="K64" s="271"/>
      <c r="L64" s="271"/>
      <c r="M64" s="271"/>
      <c r="N64" s="271"/>
      <c r="O64" s="271"/>
      <c r="P64" s="271"/>
      <c r="Q64" s="271"/>
      <c r="R64" s="271"/>
      <c r="S64" s="271"/>
      <c r="T64" s="271"/>
      <c r="U64" s="271"/>
      <c r="V64" s="271"/>
      <c r="W64" s="271"/>
      <c r="X64" s="271"/>
      <c r="Y64" s="271"/>
      <c r="Z64" s="271"/>
      <c r="AA64" s="271"/>
      <c r="AB64" s="271"/>
      <c r="AC64" s="271"/>
      <c r="AD64" s="271"/>
      <c r="AE64" s="271"/>
      <c r="AF64" s="271"/>
      <c r="AG64" s="295">
        <f>'06 - SO 06 Altán'!J30</f>
        <v>0</v>
      </c>
      <c r="AH64" s="296"/>
      <c r="AI64" s="296"/>
      <c r="AJ64" s="296"/>
      <c r="AK64" s="296"/>
      <c r="AL64" s="296"/>
      <c r="AM64" s="296"/>
      <c r="AN64" s="295">
        <f t="shared" si="0"/>
        <v>0</v>
      </c>
      <c r="AO64" s="296"/>
      <c r="AP64" s="296"/>
      <c r="AQ64" s="74" t="s">
        <v>81</v>
      </c>
      <c r="AR64" s="71"/>
      <c r="AS64" s="75">
        <v>0</v>
      </c>
      <c r="AT64" s="76">
        <f t="shared" si="1"/>
        <v>0</v>
      </c>
      <c r="AU64" s="77">
        <f>'06 - SO 06 Altán'!P96</f>
        <v>0</v>
      </c>
      <c r="AV64" s="76">
        <f>'06 - SO 06 Altán'!J33</f>
        <v>0</v>
      </c>
      <c r="AW64" s="76">
        <f>'06 - SO 06 Altán'!J34</f>
        <v>0</v>
      </c>
      <c r="AX64" s="76">
        <f>'06 - SO 06 Altán'!J35</f>
        <v>0</v>
      </c>
      <c r="AY64" s="76">
        <f>'06 - SO 06 Altán'!J36</f>
        <v>0</v>
      </c>
      <c r="AZ64" s="76">
        <f>'06 - SO 06 Altán'!F33</f>
        <v>0</v>
      </c>
      <c r="BA64" s="76">
        <f>'06 - SO 06 Altán'!F34</f>
        <v>0</v>
      </c>
      <c r="BB64" s="76">
        <f>'06 - SO 06 Altán'!F35</f>
        <v>0</v>
      </c>
      <c r="BC64" s="76">
        <f>'06 - SO 06 Altán'!F36</f>
        <v>0</v>
      </c>
      <c r="BD64" s="78">
        <f>'06 - SO 06 Altán'!F37</f>
        <v>0</v>
      </c>
      <c r="BT64" s="79" t="s">
        <v>82</v>
      </c>
      <c r="BV64" s="79" t="s">
        <v>76</v>
      </c>
      <c r="BW64" s="79" t="s">
        <v>111</v>
      </c>
      <c r="BX64" s="79" t="s">
        <v>5</v>
      </c>
      <c r="CL64" s="79" t="s">
        <v>19</v>
      </c>
      <c r="CM64" s="79" t="s">
        <v>84</v>
      </c>
    </row>
    <row r="65" spans="1:91" s="6" customFormat="1" ht="16.5" customHeight="1">
      <c r="A65" s="70" t="s">
        <v>78</v>
      </c>
      <c r="B65" s="71"/>
      <c r="C65" s="72"/>
      <c r="D65" s="271" t="s">
        <v>112</v>
      </c>
      <c r="E65" s="271"/>
      <c r="F65" s="271"/>
      <c r="G65" s="271"/>
      <c r="H65" s="271"/>
      <c r="I65" s="73"/>
      <c r="J65" s="271" t="s">
        <v>113</v>
      </c>
      <c r="K65" s="271"/>
      <c r="L65" s="271"/>
      <c r="M65" s="271"/>
      <c r="N65" s="271"/>
      <c r="O65" s="271"/>
      <c r="P65" s="271"/>
      <c r="Q65" s="271"/>
      <c r="R65" s="271"/>
      <c r="S65" s="271"/>
      <c r="T65" s="271"/>
      <c r="U65" s="271"/>
      <c r="V65" s="271"/>
      <c r="W65" s="271"/>
      <c r="X65" s="271"/>
      <c r="Y65" s="271"/>
      <c r="Z65" s="271"/>
      <c r="AA65" s="271"/>
      <c r="AB65" s="271"/>
      <c r="AC65" s="271"/>
      <c r="AD65" s="271"/>
      <c r="AE65" s="271"/>
      <c r="AF65" s="271"/>
      <c r="AG65" s="295">
        <f>'07 - SO 07 Terénní úpravy'!J30</f>
        <v>0</v>
      </c>
      <c r="AH65" s="296"/>
      <c r="AI65" s="296"/>
      <c r="AJ65" s="296"/>
      <c r="AK65" s="296"/>
      <c r="AL65" s="296"/>
      <c r="AM65" s="296"/>
      <c r="AN65" s="295">
        <f t="shared" si="0"/>
        <v>0</v>
      </c>
      <c r="AO65" s="296"/>
      <c r="AP65" s="296"/>
      <c r="AQ65" s="74" t="s">
        <v>81</v>
      </c>
      <c r="AR65" s="71"/>
      <c r="AS65" s="80">
        <v>0</v>
      </c>
      <c r="AT65" s="81">
        <f t="shared" si="1"/>
        <v>0</v>
      </c>
      <c r="AU65" s="82">
        <f>'07 - SO 07 Terénní úpravy'!P81</f>
        <v>0</v>
      </c>
      <c r="AV65" s="81">
        <f>'07 - SO 07 Terénní úpravy'!J33</f>
        <v>0</v>
      </c>
      <c r="AW65" s="81">
        <f>'07 - SO 07 Terénní úpravy'!J34</f>
        <v>0</v>
      </c>
      <c r="AX65" s="81">
        <f>'07 - SO 07 Terénní úpravy'!J35</f>
        <v>0</v>
      </c>
      <c r="AY65" s="81">
        <f>'07 - SO 07 Terénní úpravy'!J36</f>
        <v>0</v>
      </c>
      <c r="AZ65" s="81">
        <f>'07 - SO 07 Terénní úpravy'!F33</f>
        <v>0</v>
      </c>
      <c r="BA65" s="81">
        <f>'07 - SO 07 Terénní úpravy'!F34</f>
        <v>0</v>
      </c>
      <c r="BB65" s="81">
        <f>'07 - SO 07 Terénní úpravy'!F35</f>
        <v>0</v>
      </c>
      <c r="BC65" s="81">
        <f>'07 - SO 07 Terénní úpravy'!F36</f>
        <v>0</v>
      </c>
      <c r="BD65" s="83">
        <f>'07 - SO 07 Terénní úpravy'!F37</f>
        <v>0</v>
      </c>
      <c r="BT65" s="79" t="s">
        <v>82</v>
      </c>
      <c r="BV65" s="79" t="s">
        <v>76</v>
      </c>
      <c r="BW65" s="79" t="s">
        <v>114</v>
      </c>
      <c r="BX65" s="79" t="s">
        <v>5</v>
      </c>
      <c r="CL65" s="79" t="s">
        <v>19</v>
      </c>
      <c r="CM65" s="79" t="s">
        <v>84</v>
      </c>
    </row>
    <row r="66" spans="1:91" s="1" customFormat="1" ht="30" customHeight="1">
      <c r="B66" s="31"/>
      <c r="AR66" s="31"/>
    </row>
    <row r="67" spans="1:91" s="1" customFormat="1" ht="6.95" customHeight="1">
      <c r="B67" s="40"/>
      <c r="C67" s="41"/>
      <c r="D67" s="41"/>
      <c r="E67" s="41"/>
      <c r="F67" s="41"/>
      <c r="G67" s="41"/>
      <c r="H67" s="41"/>
      <c r="I67" s="41"/>
      <c r="J67" s="41"/>
      <c r="K67" s="41"/>
      <c r="L67" s="41"/>
      <c r="M67" s="41"/>
      <c r="N67" s="41"/>
      <c r="O67" s="41"/>
      <c r="P67" s="41"/>
      <c r="Q67" s="41"/>
      <c r="R67" s="41"/>
      <c r="S67" s="41"/>
      <c r="T67" s="41"/>
      <c r="U67" s="41"/>
      <c r="V67" s="41"/>
      <c r="W67" s="41"/>
      <c r="X67" s="41"/>
      <c r="Y67" s="41"/>
      <c r="Z67" s="41"/>
      <c r="AA67" s="41"/>
      <c r="AB67" s="41"/>
      <c r="AC67" s="41"/>
      <c r="AD67" s="41"/>
      <c r="AE67" s="41"/>
      <c r="AF67" s="41"/>
      <c r="AG67" s="41"/>
      <c r="AH67" s="41"/>
      <c r="AI67" s="41"/>
      <c r="AJ67" s="41"/>
      <c r="AK67" s="41"/>
      <c r="AL67" s="41"/>
      <c r="AM67" s="41"/>
      <c r="AN67" s="41"/>
      <c r="AO67" s="41"/>
      <c r="AP67" s="41"/>
      <c r="AQ67" s="41"/>
      <c r="AR67" s="31"/>
    </row>
  </sheetData>
  <sheetProtection algorithmName="SHA-512" hashValue="GDYA+OBPN8FbF22CjIT+fQkMvPDzCmPZkSSA9HUDppE3i4FuKdtyk53iUXugUKOKPtJEKoyiw37yf7MXEwsVpQ==" saltValue="F6w2RcE5oyVEdv40OziaepEbkNZtfs7wl3E/MV2NmQWtJr8kFJU01nrXEdla2WwkubG5qx/lFzNF9M5bBH2xBw==" spinCount="100000" sheet="1" objects="1" scenarios="1" formatColumns="0" formatRows="0"/>
  <mergeCells count="82">
    <mergeCell ref="AN65:AP65"/>
    <mergeCell ref="AG65:AM65"/>
    <mergeCell ref="AN54:AP54"/>
    <mergeCell ref="AG64:AM64"/>
    <mergeCell ref="AG56:AM56"/>
    <mergeCell ref="AG58:AM58"/>
    <mergeCell ref="AM47:AN47"/>
    <mergeCell ref="AM49:AP49"/>
    <mergeCell ref="AM50:AP50"/>
    <mergeCell ref="AN64:AP64"/>
    <mergeCell ref="AN63:AP63"/>
    <mergeCell ref="AN57:AP57"/>
    <mergeCell ref="AN52:AP52"/>
    <mergeCell ref="AN62:AP62"/>
    <mergeCell ref="AN61:AP61"/>
    <mergeCell ref="AN56:AP56"/>
    <mergeCell ref="AN60:AP60"/>
    <mergeCell ref="AN58:AP58"/>
    <mergeCell ref="AN59:AP59"/>
    <mergeCell ref="AK35:AO35"/>
    <mergeCell ref="X35:AB35"/>
    <mergeCell ref="AR2:BE2"/>
    <mergeCell ref="AG63:AM63"/>
    <mergeCell ref="AG62:AM62"/>
    <mergeCell ref="AG52:AM52"/>
    <mergeCell ref="AG60:AM60"/>
    <mergeCell ref="AG55:AM55"/>
    <mergeCell ref="AG59:AM59"/>
    <mergeCell ref="AG61:AM61"/>
    <mergeCell ref="AG57:AM57"/>
    <mergeCell ref="AN55:AP55"/>
    <mergeCell ref="AS49:AT51"/>
    <mergeCell ref="AK32:AO32"/>
    <mergeCell ref="L32:P32"/>
    <mergeCell ref="W32:AE32"/>
    <mergeCell ref="AK33:AO33"/>
    <mergeCell ref="L33:P33"/>
    <mergeCell ref="W33:AE33"/>
    <mergeCell ref="AK30:AO30"/>
    <mergeCell ref="L30:P30"/>
    <mergeCell ref="W30:AE30"/>
    <mergeCell ref="L31:P31"/>
    <mergeCell ref="W31:AE31"/>
    <mergeCell ref="AK31:AO31"/>
    <mergeCell ref="L45:AO45"/>
    <mergeCell ref="D65:H65"/>
    <mergeCell ref="J65:AF65"/>
    <mergeCell ref="AG54:AM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D62:H62"/>
    <mergeCell ref="D63:H63"/>
    <mergeCell ref="D64:H64"/>
    <mergeCell ref="I52:AF52"/>
    <mergeCell ref="J61:AF61"/>
    <mergeCell ref="J60:AF60"/>
    <mergeCell ref="J62:AF62"/>
    <mergeCell ref="J63:AF63"/>
    <mergeCell ref="J59:AF59"/>
    <mergeCell ref="J57:AF57"/>
    <mergeCell ref="J58:AF58"/>
    <mergeCell ref="J64:AF64"/>
    <mergeCell ref="J56:AF56"/>
    <mergeCell ref="J55:AF55"/>
    <mergeCell ref="C52:G52"/>
    <mergeCell ref="D61:H61"/>
    <mergeCell ref="D58:H58"/>
    <mergeCell ref="D55:H55"/>
    <mergeCell ref="D59:H59"/>
    <mergeCell ref="D60:H60"/>
    <mergeCell ref="D56:H56"/>
    <mergeCell ref="D57:H57"/>
  </mergeCells>
  <hyperlinks>
    <hyperlink ref="A55" location="'00 - SO 00 Vedlejší rozpo...'!C2" display="/" xr:uid="{00000000-0004-0000-0000-000000000000}"/>
    <hyperlink ref="A56" location="'01 - SO 01 Tůň č.1 - dolní'!C2" display="/" xr:uid="{00000000-0004-0000-0000-000001000000}"/>
    <hyperlink ref="A57" location="'02 - SO 02 Tůň č.2 - horní'!C2" display="/" xr:uid="{00000000-0004-0000-0000-000002000000}"/>
    <hyperlink ref="A58" location="'03 - SO 03 Tůň č.3 - severní'!C2" display="/" xr:uid="{00000000-0004-0000-0000-000003000000}"/>
    <hyperlink ref="A59" location="'04 - SO 04 Chodníky'!C2" display="/" xr:uid="{00000000-0004-0000-0000-000004000000}"/>
    <hyperlink ref="A60" location="'05.1 - SO 05 Vegetační úp...'!C2" display="/" xr:uid="{00000000-0004-0000-0000-000005000000}"/>
    <hyperlink ref="A61" location="'05.2 - SO 05 Vegetační úp...'!C2" display="/" xr:uid="{00000000-0004-0000-0000-000006000000}"/>
    <hyperlink ref="A62" location="'05.3 - SO 05 Vegetační úp...'!C2" display="/" xr:uid="{00000000-0004-0000-0000-000007000000}"/>
    <hyperlink ref="A63" location="'05.4 - SO 05 Vegetační úp...'!C2" display="/" xr:uid="{00000000-0004-0000-0000-000008000000}"/>
    <hyperlink ref="A64" location="'06 - SO 06 Altán'!C2" display="/" xr:uid="{00000000-0004-0000-0000-000009000000}"/>
    <hyperlink ref="A65" location="'07 - SO 07 Terénní úpravy'!C2" display="/" xr:uid="{00000000-0004-0000-0000-00000A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B2:BM168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80"/>
      <c r="M2" s="280"/>
      <c r="N2" s="280"/>
      <c r="O2" s="280"/>
      <c r="P2" s="280"/>
      <c r="Q2" s="280"/>
      <c r="R2" s="280"/>
      <c r="S2" s="280"/>
      <c r="T2" s="280"/>
      <c r="U2" s="280"/>
      <c r="V2" s="280"/>
      <c r="AT2" s="16" t="s">
        <v>108</v>
      </c>
    </row>
    <row r="3" spans="2:4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84</v>
      </c>
    </row>
    <row r="4" spans="2:46" ht="24.95" customHeight="1">
      <c r="B4" s="19"/>
      <c r="D4" s="20" t="s">
        <v>115</v>
      </c>
      <c r="L4" s="19"/>
      <c r="M4" s="84" t="s">
        <v>10</v>
      </c>
      <c r="AT4" s="16" t="s">
        <v>4</v>
      </c>
    </row>
    <row r="5" spans="2:46" ht="6.95" customHeight="1">
      <c r="B5" s="19"/>
      <c r="L5" s="19"/>
    </row>
    <row r="6" spans="2:46" ht="12" customHeight="1">
      <c r="B6" s="19"/>
      <c r="D6" s="26" t="s">
        <v>16</v>
      </c>
      <c r="L6" s="19"/>
    </row>
    <row r="7" spans="2:46" ht="16.5" customHeight="1">
      <c r="B7" s="19"/>
      <c r="E7" s="306" t="str">
        <f>'Rekapitulace stavby'!K6</f>
        <v>Revitalizační opatření mokřad Boskovice</v>
      </c>
      <c r="F7" s="307"/>
      <c r="G7" s="307"/>
      <c r="H7" s="307"/>
      <c r="L7" s="19"/>
    </row>
    <row r="8" spans="2:46" s="1" customFormat="1" ht="12" customHeight="1">
      <c r="B8" s="31"/>
      <c r="D8" s="26" t="s">
        <v>116</v>
      </c>
      <c r="L8" s="31"/>
    </row>
    <row r="9" spans="2:46" s="1" customFormat="1" ht="16.5" customHeight="1">
      <c r="B9" s="31"/>
      <c r="E9" s="273" t="s">
        <v>713</v>
      </c>
      <c r="F9" s="308"/>
      <c r="G9" s="308"/>
      <c r="H9" s="308"/>
      <c r="L9" s="31"/>
    </row>
    <row r="10" spans="2:46" s="1" customFormat="1" ht="11.25">
      <c r="B10" s="31"/>
      <c r="L10" s="31"/>
    </row>
    <row r="11" spans="2:46" s="1" customFormat="1" ht="12" customHeight="1">
      <c r="B11" s="31"/>
      <c r="D11" s="26" t="s">
        <v>18</v>
      </c>
      <c r="F11" s="24" t="s">
        <v>19</v>
      </c>
      <c r="I11" s="26" t="s">
        <v>20</v>
      </c>
      <c r="J11" s="24" t="s">
        <v>19</v>
      </c>
      <c r="L11" s="31"/>
    </row>
    <row r="12" spans="2:46" s="1" customFormat="1" ht="12" customHeight="1">
      <c r="B12" s="31"/>
      <c r="D12" s="26" t="s">
        <v>21</v>
      </c>
      <c r="F12" s="24" t="s">
        <v>22</v>
      </c>
      <c r="I12" s="26" t="s">
        <v>23</v>
      </c>
      <c r="J12" s="48" t="str">
        <f>'Rekapitulace stavby'!AN8</f>
        <v>21. 5. 2024</v>
      </c>
      <c r="L12" s="31"/>
    </row>
    <row r="13" spans="2:46" s="1" customFormat="1" ht="10.9" customHeight="1">
      <c r="B13" s="31"/>
      <c r="L13" s="31"/>
    </row>
    <row r="14" spans="2:46" s="1" customFormat="1" ht="12" customHeight="1">
      <c r="B14" s="31"/>
      <c r="D14" s="26" t="s">
        <v>25</v>
      </c>
      <c r="I14" s="26" t="s">
        <v>26</v>
      </c>
      <c r="J14" s="24" t="s">
        <v>27</v>
      </c>
      <c r="L14" s="31"/>
    </row>
    <row r="15" spans="2:46" s="1" customFormat="1" ht="18" customHeight="1">
      <c r="B15" s="31"/>
      <c r="E15" s="24" t="s">
        <v>28</v>
      </c>
      <c r="I15" s="26" t="s">
        <v>29</v>
      </c>
      <c r="J15" s="24" t="s">
        <v>19</v>
      </c>
      <c r="L15" s="31"/>
    </row>
    <row r="16" spans="2:46" s="1" customFormat="1" ht="6.95" customHeight="1">
      <c r="B16" s="31"/>
      <c r="L16" s="31"/>
    </row>
    <row r="17" spans="2:12" s="1" customFormat="1" ht="12" customHeight="1">
      <c r="B17" s="31"/>
      <c r="D17" s="26" t="s">
        <v>30</v>
      </c>
      <c r="I17" s="26" t="s">
        <v>26</v>
      </c>
      <c r="J17" s="27" t="str">
        <f>'Rekapitulace stavby'!AN13</f>
        <v>Vyplň údaj</v>
      </c>
      <c r="L17" s="31"/>
    </row>
    <row r="18" spans="2:12" s="1" customFormat="1" ht="18" customHeight="1">
      <c r="B18" s="31"/>
      <c r="E18" s="309" t="str">
        <f>'Rekapitulace stavby'!E14</f>
        <v>Vyplň údaj</v>
      </c>
      <c r="F18" s="279"/>
      <c r="G18" s="279"/>
      <c r="H18" s="279"/>
      <c r="I18" s="26" t="s">
        <v>29</v>
      </c>
      <c r="J18" s="27" t="str">
        <f>'Rekapitulace stavby'!AN14</f>
        <v>Vyplň údaj</v>
      </c>
      <c r="L18" s="31"/>
    </row>
    <row r="19" spans="2:12" s="1" customFormat="1" ht="6.95" customHeight="1">
      <c r="B19" s="31"/>
      <c r="L19" s="31"/>
    </row>
    <row r="20" spans="2:12" s="1" customFormat="1" ht="12" customHeight="1">
      <c r="B20" s="31"/>
      <c r="D20" s="26" t="s">
        <v>32</v>
      </c>
      <c r="I20" s="26" t="s">
        <v>26</v>
      </c>
      <c r="J20" s="24" t="s">
        <v>33</v>
      </c>
      <c r="L20" s="31"/>
    </row>
    <row r="21" spans="2:12" s="1" customFormat="1" ht="18" customHeight="1">
      <c r="B21" s="31"/>
      <c r="E21" s="24" t="s">
        <v>34</v>
      </c>
      <c r="I21" s="26" t="s">
        <v>29</v>
      </c>
      <c r="J21" s="24" t="s">
        <v>35</v>
      </c>
      <c r="L21" s="31"/>
    </row>
    <row r="22" spans="2:12" s="1" customFormat="1" ht="6.95" customHeight="1">
      <c r="B22" s="31"/>
      <c r="L22" s="31"/>
    </row>
    <row r="23" spans="2:12" s="1" customFormat="1" ht="12" customHeight="1">
      <c r="B23" s="31"/>
      <c r="D23" s="26" t="s">
        <v>37</v>
      </c>
      <c r="I23" s="26" t="s">
        <v>26</v>
      </c>
      <c r="J23" s="24" t="s">
        <v>33</v>
      </c>
      <c r="L23" s="31"/>
    </row>
    <row r="24" spans="2:12" s="1" customFormat="1" ht="18" customHeight="1">
      <c r="B24" s="31"/>
      <c r="E24" s="24" t="s">
        <v>34</v>
      </c>
      <c r="I24" s="26" t="s">
        <v>29</v>
      </c>
      <c r="J24" s="24" t="s">
        <v>19</v>
      </c>
      <c r="L24" s="31"/>
    </row>
    <row r="25" spans="2:12" s="1" customFormat="1" ht="6.95" customHeight="1">
      <c r="B25" s="31"/>
      <c r="L25" s="31"/>
    </row>
    <row r="26" spans="2:12" s="1" customFormat="1" ht="12" customHeight="1">
      <c r="B26" s="31"/>
      <c r="D26" s="26" t="s">
        <v>38</v>
      </c>
      <c r="L26" s="31"/>
    </row>
    <row r="27" spans="2:12" s="7" customFormat="1" ht="16.5" customHeight="1">
      <c r="B27" s="85"/>
      <c r="E27" s="284" t="s">
        <v>19</v>
      </c>
      <c r="F27" s="284"/>
      <c r="G27" s="284"/>
      <c r="H27" s="284"/>
      <c r="L27" s="85"/>
    </row>
    <row r="28" spans="2:12" s="1" customFormat="1" ht="6.95" customHeight="1">
      <c r="B28" s="31"/>
      <c r="L28" s="31"/>
    </row>
    <row r="29" spans="2:12" s="1" customFormat="1" ht="6.95" customHeight="1">
      <c r="B29" s="31"/>
      <c r="D29" s="49"/>
      <c r="E29" s="49"/>
      <c r="F29" s="49"/>
      <c r="G29" s="49"/>
      <c r="H29" s="49"/>
      <c r="I29" s="49"/>
      <c r="J29" s="49"/>
      <c r="K29" s="49"/>
      <c r="L29" s="31"/>
    </row>
    <row r="30" spans="2:12" s="1" customFormat="1" ht="25.35" customHeight="1">
      <c r="B30" s="31"/>
      <c r="D30" s="86" t="s">
        <v>40</v>
      </c>
      <c r="J30" s="62">
        <f>ROUND(J82, 2)</f>
        <v>0</v>
      </c>
      <c r="L30" s="31"/>
    </row>
    <row r="31" spans="2:12" s="1" customFormat="1" ht="6.95" customHeight="1">
      <c r="B31" s="31"/>
      <c r="D31" s="49"/>
      <c r="E31" s="49"/>
      <c r="F31" s="49"/>
      <c r="G31" s="49"/>
      <c r="H31" s="49"/>
      <c r="I31" s="49"/>
      <c r="J31" s="49"/>
      <c r="K31" s="49"/>
      <c r="L31" s="31"/>
    </row>
    <row r="32" spans="2:12" s="1" customFormat="1" ht="14.45" customHeight="1">
      <c r="B32" s="31"/>
      <c r="F32" s="34" t="s">
        <v>42</v>
      </c>
      <c r="I32" s="34" t="s">
        <v>41</v>
      </c>
      <c r="J32" s="34" t="s">
        <v>43</v>
      </c>
      <c r="L32" s="31"/>
    </row>
    <row r="33" spans="2:12" s="1" customFormat="1" ht="14.45" customHeight="1">
      <c r="B33" s="31"/>
      <c r="D33" s="51" t="s">
        <v>44</v>
      </c>
      <c r="E33" s="26" t="s">
        <v>45</v>
      </c>
      <c r="F33" s="87">
        <f>ROUND((SUM(BE82:BE167)),  2)</f>
        <v>0</v>
      </c>
      <c r="I33" s="88">
        <v>0.21</v>
      </c>
      <c r="J33" s="87">
        <f>ROUND(((SUM(BE82:BE167))*I33),  2)</f>
        <v>0</v>
      </c>
      <c r="L33" s="31"/>
    </row>
    <row r="34" spans="2:12" s="1" customFormat="1" ht="14.45" customHeight="1">
      <c r="B34" s="31"/>
      <c r="E34" s="26" t="s">
        <v>46</v>
      </c>
      <c r="F34" s="87">
        <f>ROUND((SUM(BF82:BF167)),  2)</f>
        <v>0</v>
      </c>
      <c r="I34" s="88">
        <v>0.12</v>
      </c>
      <c r="J34" s="87">
        <f>ROUND(((SUM(BF82:BF167))*I34),  2)</f>
        <v>0</v>
      </c>
      <c r="L34" s="31"/>
    </row>
    <row r="35" spans="2:12" s="1" customFormat="1" ht="14.45" hidden="1" customHeight="1">
      <c r="B35" s="31"/>
      <c r="E35" s="26" t="s">
        <v>47</v>
      </c>
      <c r="F35" s="87">
        <f>ROUND((SUM(BG82:BG167)),  2)</f>
        <v>0</v>
      </c>
      <c r="I35" s="88">
        <v>0.21</v>
      </c>
      <c r="J35" s="87">
        <f>0</f>
        <v>0</v>
      </c>
      <c r="L35" s="31"/>
    </row>
    <row r="36" spans="2:12" s="1" customFormat="1" ht="14.45" hidden="1" customHeight="1">
      <c r="B36" s="31"/>
      <c r="E36" s="26" t="s">
        <v>48</v>
      </c>
      <c r="F36" s="87">
        <f>ROUND((SUM(BH82:BH167)),  2)</f>
        <v>0</v>
      </c>
      <c r="I36" s="88">
        <v>0.12</v>
      </c>
      <c r="J36" s="87">
        <f>0</f>
        <v>0</v>
      </c>
      <c r="L36" s="31"/>
    </row>
    <row r="37" spans="2:12" s="1" customFormat="1" ht="14.45" hidden="1" customHeight="1">
      <c r="B37" s="31"/>
      <c r="E37" s="26" t="s">
        <v>49</v>
      </c>
      <c r="F37" s="87">
        <f>ROUND((SUM(BI82:BI167)),  2)</f>
        <v>0</v>
      </c>
      <c r="I37" s="88">
        <v>0</v>
      </c>
      <c r="J37" s="87">
        <f>0</f>
        <v>0</v>
      </c>
      <c r="L37" s="31"/>
    </row>
    <row r="38" spans="2:12" s="1" customFormat="1" ht="6.95" customHeight="1">
      <c r="B38" s="31"/>
      <c r="L38" s="31"/>
    </row>
    <row r="39" spans="2:12" s="1" customFormat="1" ht="25.35" customHeight="1">
      <c r="B39" s="31"/>
      <c r="C39" s="89"/>
      <c r="D39" s="90" t="s">
        <v>50</v>
      </c>
      <c r="E39" s="53"/>
      <c r="F39" s="53"/>
      <c r="G39" s="91" t="s">
        <v>51</v>
      </c>
      <c r="H39" s="92" t="s">
        <v>52</v>
      </c>
      <c r="I39" s="53"/>
      <c r="J39" s="93">
        <f>SUM(J30:J37)</f>
        <v>0</v>
      </c>
      <c r="K39" s="94"/>
      <c r="L39" s="31"/>
    </row>
    <row r="40" spans="2:12" s="1" customFormat="1" ht="14.45" customHeight="1">
      <c r="B40" s="40"/>
      <c r="C40" s="41"/>
      <c r="D40" s="41"/>
      <c r="E40" s="41"/>
      <c r="F40" s="41"/>
      <c r="G40" s="41"/>
      <c r="H40" s="41"/>
      <c r="I40" s="41"/>
      <c r="J40" s="41"/>
      <c r="K40" s="41"/>
      <c r="L40" s="31"/>
    </row>
    <row r="44" spans="2:12" s="1" customFormat="1" ht="6.95" customHeight="1">
      <c r="B44" s="42"/>
      <c r="C44" s="43"/>
      <c r="D44" s="43"/>
      <c r="E44" s="43"/>
      <c r="F44" s="43"/>
      <c r="G44" s="43"/>
      <c r="H44" s="43"/>
      <c r="I44" s="43"/>
      <c r="J44" s="43"/>
      <c r="K44" s="43"/>
      <c r="L44" s="31"/>
    </row>
    <row r="45" spans="2:12" s="1" customFormat="1" ht="24.95" customHeight="1">
      <c r="B45" s="31"/>
      <c r="C45" s="20" t="s">
        <v>118</v>
      </c>
      <c r="L45" s="31"/>
    </row>
    <row r="46" spans="2:12" s="1" customFormat="1" ht="6.95" customHeight="1">
      <c r="B46" s="31"/>
      <c r="L46" s="31"/>
    </row>
    <row r="47" spans="2:12" s="1" customFormat="1" ht="12" customHeight="1">
      <c r="B47" s="31"/>
      <c r="C47" s="26" t="s">
        <v>16</v>
      </c>
      <c r="L47" s="31"/>
    </row>
    <row r="48" spans="2:12" s="1" customFormat="1" ht="16.5" customHeight="1">
      <c r="B48" s="31"/>
      <c r="E48" s="306" t="str">
        <f>E7</f>
        <v>Revitalizační opatření mokřad Boskovice</v>
      </c>
      <c r="F48" s="307"/>
      <c r="G48" s="307"/>
      <c r="H48" s="307"/>
      <c r="L48" s="31"/>
    </row>
    <row r="49" spans="2:47" s="1" customFormat="1" ht="12" customHeight="1">
      <c r="B49" s="31"/>
      <c r="C49" s="26" t="s">
        <v>116</v>
      </c>
      <c r="L49" s="31"/>
    </row>
    <row r="50" spans="2:47" s="1" customFormat="1" ht="16.5" customHeight="1">
      <c r="B50" s="31"/>
      <c r="E50" s="273" t="str">
        <f>E9</f>
        <v>05.4 - SO 05 Vegetační úpravy - následná péče rok 2028</v>
      </c>
      <c r="F50" s="308"/>
      <c r="G50" s="308"/>
      <c r="H50" s="308"/>
      <c r="L50" s="31"/>
    </row>
    <row r="51" spans="2:47" s="1" customFormat="1" ht="6.95" customHeight="1">
      <c r="B51" s="31"/>
      <c r="L51" s="31"/>
    </row>
    <row r="52" spans="2:47" s="1" customFormat="1" ht="12" customHeight="1">
      <c r="B52" s="31"/>
      <c r="C52" s="26" t="s">
        <v>21</v>
      </c>
      <c r="F52" s="24" t="str">
        <f>F12</f>
        <v>KN Boskovice</v>
      </c>
      <c r="I52" s="26" t="s">
        <v>23</v>
      </c>
      <c r="J52" s="48" t="str">
        <f>IF(J12="","",J12)</f>
        <v>21. 5. 2024</v>
      </c>
      <c r="L52" s="31"/>
    </row>
    <row r="53" spans="2:47" s="1" customFormat="1" ht="6.95" customHeight="1">
      <c r="B53" s="31"/>
      <c r="L53" s="31"/>
    </row>
    <row r="54" spans="2:47" s="1" customFormat="1" ht="15.2" customHeight="1">
      <c r="B54" s="31"/>
      <c r="C54" s="26" t="s">
        <v>25</v>
      </c>
      <c r="F54" s="24" t="str">
        <f>E15</f>
        <v>Město Boskovice</v>
      </c>
      <c r="I54" s="26" t="s">
        <v>32</v>
      </c>
      <c r="J54" s="29" t="str">
        <f>E21</f>
        <v>Ing. Vít Pučálek</v>
      </c>
      <c r="L54" s="31"/>
    </row>
    <row r="55" spans="2:47" s="1" customFormat="1" ht="15.2" customHeight="1">
      <c r="B55" s="31"/>
      <c r="C55" s="26" t="s">
        <v>30</v>
      </c>
      <c r="F55" s="24" t="str">
        <f>IF(E18="","",E18)</f>
        <v>Vyplň údaj</v>
      </c>
      <c r="I55" s="26" t="s">
        <v>37</v>
      </c>
      <c r="J55" s="29" t="str">
        <f>E24</f>
        <v>Ing. Vít Pučálek</v>
      </c>
      <c r="L55" s="31"/>
    </row>
    <row r="56" spans="2:47" s="1" customFormat="1" ht="10.35" customHeight="1">
      <c r="B56" s="31"/>
      <c r="L56" s="31"/>
    </row>
    <row r="57" spans="2:47" s="1" customFormat="1" ht="29.25" customHeight="1">
      <c r="B57" s="31"/>
      <c r="C57" s="95" t="s">
        <v>119</v>
      </c>
      <c r="D57" s="89"/>
      <c r="E57" s="89"/>
      <c r="F57" s="89"/>
      <c r="G57" s="89"/>
      <c r="H57" s="89"/>
      <c r="I57" s="89"/>
      <c r="J57" s="96" t="s">
        <v>120</v>
      </c>
      <c r="K57" s="89"/>
      <c r="L57" s="31"/>
    </row>
    <row r="58" spans="2:47" s="1" customFormat="1" ht="10.35" customHeight="1">
      <c r="B58" s="31"/>
      <c r="L58" s="31"/>
    </row>
    <row r="59" spans="2:47" s="1" customFormat="1" ht="22.9" customHeight="1">
      <c r="B59" s="31"/>
      <c r="C59" s="97" t="s">
        <v>72</v>
      </c>
      <c r="J59" s="62">
        <f>J82</f>
        <v>0</v>
      </c>
      <c r="L59" s="31"/>
      <c r="AU59" s="16" t="s">
        <v>121</v>
      </c>
    </row>
    <row r="60" spans="2:47" s="8" customFormat="1" ht="24.95" customHeight="1">
      <c r="B60" s="98"/>
      <c r="D60" s="99" t="s">
        <v>225</v>
      </c>
      <c r="E60" s="100"/>
      <c r="F60" s="100"/>
      <c r="G60" s="100"/>
      <c r="H60" s="100"/>
      <c r="I60" s="100"/>
      <c r="J60" s="101">
        <f>J83</f>
        <v>0</v>
      </c>
      <c r="L60" s="98"/>
    </row>
    <row r="61" spans="2:47" s="11" customFormat="1" ht="19.899999999999999" customHeight="1">
      <c r="B61" s="143"/>
      <c r="D61" s="144" t="s">
        <v>226</v>
      </c>
      <c r="E61" s="145"/>
      <c r="F61" s="145"/>
      <c r="G61" s="145"/>
      <c r="H61" s="145"/>
      <c r="I61" s="145"/>
      <c r="J61" s="146">
        <f>J84</f>
        <v>0</v>
      </c>
      <c r="L61" s="143"/>
    </row>
    <row r="62" spans="2:47" s="11" customFormat="1" ht="19.899999999999999" customHeight="1">
      <c r="B62" s="143"/>
      <c r="D62" s="144" t="s">
        <v>227</v>
      </c>
      <c r="E62" s="145"/>
      <c r="F62" s="145"/>
      <c r="G62" s="145"/>
      <c r="H62" s="145"/>
      <c r="I62" s="145"/>
      <c r="J62" s="146">
        <f>J164</f>
        <v>0</v>
      </c>
      <c r="L62" s="143"/>
    </row>
    <row r="63" spans="2:47" s="1" customFormat="1" ht="21.75" customHeight="1">
      <c r="B63" s="31"/>
      <c r="L63" s="31"/>
    </row>
    <row r="64" spans="2:47" s="1" customFormat="1" ht="6.95" customHeight="1">
      <c r="B64" s="40"/>
      <c r="C64" s="41"/>
      <c r="D64" s="41"/>
      <c r="E64" s="41"/>
      <c r="F64" s="41"/>
      <c r="G64" s="41"/>
      <c r="H64" s="41"/>
      <c r="I64" s="41"/>
      <c r="J64" s="41"/>
      <c r="K64" s="41"/>
      <c r="L64" s="31"/>
    </row>
    <row r="68" spans="2:12" s="1" customFormat="1" ht="6.95" customHeight="1">
      <c r="B68" s="42"/>
      <c r="C68" s="43"/>
      <c r="D68" s="43"/>
      <c r="E68" s="43"/>
      <c r="F68" s="43"/>
      <c r="G68" s="43"/>
      <c r="H68" s="43"/>
      <c r="I68" s="43"/>
      <c r="J68" s="43"/>
      <c r="K68" s="43"/>
      <c r="L68" s="31"/>
    </row>
    <row r="69" spans="2:12" s="1" customFormat="1" ht="24.95" customHeight="1">
      <c r="B69" s="31"/>
      <c r="C69" s="20" t="s">
        <v>123</v>
      </c>
      <c r="L69" s="31"/>
    </row>
    <row r="70" spans="2:12" s="1" customFormat="1" ht="6.95" customHeight="1">
      <c r="B70" s="31"/>
      <c r="L70" s="31"/>
    </row>
    <row r="71" spans="2:12" s="1" customFormat="1" ht="12" customHeight="1">
      <c r="B71" s="31"/>
      <c r="C71" s="26" t="s">
        <v>16</v>
      </c>
      <c r="L71" s="31"/>
    </row>
    <row r="72" spans="2:12" s="1" customFormat="1" ht="16.5" customHeight="1">
      <c r="B72" s="31"/>
      <c r="E72" s="306" t="str">
        <f>E7</f>
        <v>Revitalizační opatření mokřad Boskovice</v>
      </c>
      <c r="F72" s="307"/>
      <c r="G72" s="307"/>
      <c r="H72" s="307"/>
      <c r="L72" s="31"/>
    </row>
    <row r="73" spans="2:12" s="1" customFormat="1" ht="12" customHeight="1">
      <c r="B73" s="31"/>
      <c r="C73" s="26" t="s">
        <v>116</v>
      </c>
      <c r="L73" s="31"/>
    </row>
    <row r="74" spans="2:12" s="1" customFormat="1" ht="16.5" customHeight="1">
      <c r="B74" s="31"/>
      <c r="E74" s="273" t="str">
        <f>E9</f>
        <v>05.4 - SO 05 Vegetační úpravy - následná péče rok 2028</v>
      </c>
      <c r="F74" s="308"/>
      <c r="G74" s="308"/>
      <c r="H74" s="308"/>
      <c r="L74" s="31"/>
    </row>
    <row r="75" spans="2:12" s="1" customFormat="1" ht="6.95" customHeight="1">
      <c r="B75" s="31"/>
      <c r="L75" s="31"/>
    </row>
    <row r="76" spans="2:12" s="1" customFormat="1" ht="12" customHeight="1">
      <c r="B76" s="31"/>
      <c r="C76" s="26" t="s">
        <v>21</v>
      </c>
      <c r="F76" s="24" t="str">
        <f>F12</f>
        <v>KN Boskovice</v>
      </c>
      <c r="I76" s="26" t="s">
        <v>23</v>
      </c>
      <c r="J76" s="48" t="str">
        <f>IF(J12="","",J12)</f>
        <v>21. 5. 2024</v>
      </c>
      <c r="L76" s="31"/>
    </row>
    <row r="77" spans="2:12" s="1" customFormat="1" ht="6.95" customHeight="1">
      <c r="B77" s="31"/>
      <c r="L77" s="31"/>
    </row>
    <row r="78" spans="2:12" s="1" customFormat="1" ht="15.2" customHeight="1">
      <c r="B78" s="31"/>
      <c r="C78" s="26" t="s">
        <v>25</v>
      </c>
      <c r="F78" s="24" t="str">
        <f>E15</f>
        <v>Město Boskovice</v>
      </c>
      <c r="I78" s="26" t="s">
        <v>32</v>
      </c>
      <c r="J78" s="29" t="str">
        <f>E21</f>
        <v>Ing. Vít Pučálek</v>
      </c>
      <c r="L78" s="31"/>
    </row>
    <row r="79" spans="2:12" s="1" customFormat="1" ht="15.2" customHeight="1">
      <c r="B79" s="31"/>
      <c r="C79" s="26" t="s">
        <v>30</v>
      </c>
      <c r="F79" s="24" t="str">
        <f>IF(E18="","",E18)</f>
        <v>Vyplň údaj</v>
      </c>
      <c r="I79" s="26" t="s">
        <v>37</v>
      </c>
      <c r="J79" s="29" t="str">
        <f>E24</f>
        <v>Ing. Vít Pučálek</v>
      </c>
      <c r="L79" s="31"/>
    </row>
    <row r="80" spans="2:12" s="1" customFormat="1" ht="10.35" customHeight="1">
      <c r="B80" s="31"/>
      <c r="L80" s="31"/>
    </row>
    <row r="81" spans="2:65" s="9" customFormat="1" ht="29.25" customHeight="1">
      <c r="B81" s="102"/>
      <c r="C81" s="103" t="s">
        <v>124</v>
      </c>
      <c r="D81" s="104" t="s">
        <v>59</v>
      </c>
      <c r="E81" s="104" t="s">
        <v>55</v>
      </c>
      <c r="F81" s="104" t="s">
        <v>56</v>
      </c>
      <c r="G81" s="104" t="s">
        <v>125</v>
      </c>
      <c r="H81" s="104" t="s">
        <v>126</v>
      </c>
      <c r="I81" s="104" t="s">
        <v>127</v>
      </c>
      <c r="J81" s="105" t="s">
        <v>120</v>
      </c>
      <c r="K81" s="106" t="s">
        <v>128</v>
      </c>
      <c r="L81" s="102"/>
      <c r="M81" s="55" t="s">
        <v>19</v>
      </c>
      <c r="N81" s="56" t="s">
        <v>44</v>
      </c>
      <c r="O81" s="56" t="s">
        <v>129</v>
      </c>
      <c r="P81" s="56" t="s">
        <v>130</v>
      </c>
      <c r="Q81" s="56" t="s">
        <v>131</v>
      </c>
      <c r="R81" s="56" t="s">
        <v>132</v>
      </c>
      <c r="S81" s="56" t="s">
        <v>133</v>
      </c>
      <c r="T81" s="57" t="s">
        <v>134</v>
      </c>
    </row>
    <row r="82" spans="2:65" s="1" customFormat="1" ht="22.9" customHeight="1">
      <c r="B82" s="31"/>
      <c r="C82" s="60" t="s">
        <v>135</v>
      </c>
      <c r="J82" s="107">
        <f>BK82</f>
        <v>0</v>
      </c>
      <c r="L82" s="31"/>
      <c r="M82" s="58"/>
      <c r="N82" s="49"/>
      <c r="O82" s="49"/>
      <c r="P82" s="108">
        <f>P83</f>
        <v>0</v>
      </c>
      <c r="Q82" s="49"/>
      <c r="R82" s="108">
        <f>R83</f>
        <v>0.1646</v>
      </c>
      <c r="S82" s="49"/>
      <c r="T82" s="109">
        <f>T83</f>
        <v>0</v>
      </c>
      <c r="AT82" s="16" t="s">
        <v>73</v>
      </c>
      <c r="AU82" s="16" t="s">
        <v>121</v>
      </c>
      <c r="BK82" s="110">
        <f>BK83</f>
        <v>0</v>
      </c>
    </row>
    <row r="83" spans="2:65" s="10" customFormat="1" ht="25.9" customHeight="1">
      <c r="B83" s="111"/>
      <c r="D83" s="112" t="s">
        <v>73</v>
      </c>
      <c r="E83" s="113" t="s">
        <v>228</v>
      </c>
      <c r="F83" s="113" t="s">
        <v>229</v>
      </c>
      <c r="I83" s="114"/>
      <c r="J83" s="115">
        <f>BK83</f>
        <v>0</v>
      </c>
      <c r="L83" s="111"/>
      <c r="M83" s="116"/>
      <c r="P83" s="117">
        <f>P84+P164</f>
        <v>0</v>
      </c>
      <c r="R83" s="117">
        <f>R84+R164</f>
        <v>0.1646</v>
      </c>
      <c r="T83" s="118">
        <f>T84+T164</f>
        <v>0</v>
      </c>
      <c r="AR83" s="112" t="s">
        <v>82</v>
      </c>
      <c r="AT83" s="119" t="s">
        <v>73</v>
      </c>
      <c r="AU83" s="119" t="s">
        <v>74</v>
      </c>
      <c r="AY83" s="112" t="s">
        <v>139</v>
      </c>
      <c r="BK83" s="120">
        <f>BK84+BK164</f>
        <v>0</v>
      </c>
    </row>
    <row r="84" spans="2:65" s="10" customFormat="1" ht="22.9" customHeight="1">
      <c r="B84" s="111"/>
      <c r="D84" s="112" t="s">
        <v>73</v>
      </c>
      <c r="E84" s="147" t="s">
        <v>82</v>
      </c>
      <c r="F84" s="147" t="s">
        <v>230</v>
      </c>
      <c r="I84" s="114"/>
      <c r="J84" s="148">
        <f>BK84</f>
        <v>0</v>
      </c>
      <c r="L84" s="111"/>
      <c r="M84" s="116"/>
      <c r="P84" s="117">
        <f>SUM(P85:P163)</f>
        <v>0</v>
      </c>
      <c r="R84" s="117">
        <f>SUM(R85:R163)</f>
        <v>0.1646</v>
      </c>
      <c r="T84" s="118">
        <f>SUM(T85:T163)</f>
        <v>0</v>
      </c>
      <c r="AR84" s="112" t="s">
        <v>82</v>
      </c>
      <c r="AT84" s="119" t="s">
        <v>73</v>
      </c>
      <c r="AU84" s="119" t="s">
        <v>82</v>
      </c>
      <c r="AY84" s="112" t="s">
        <v>139</v>
      </c>
      <c r="BK84" s="120">
        <f>SUM(BK85:BK163)</f>
        <v>0</v>
      </c>
    </row>
    <row r="85" spans="2:65" s="1" customFormat="1" ht="24.2" customHeight="1">
      <c r="B85" s="31"/>
      <c r="C85" s="121" t="s">
        <v>82</v>
      </c>
      <c r="D85" s="121" t="s">
        <v>140</v>
      </c>
      <c r="E85" s="122" t="s">
        <v>630</v>
      </c>
      <c r="F85" s="123" t="s">
        <v>631</v>
      </c>
      <c r="G85" s="124" t="s">
        <v>263</v>
      </c>
      <c r="H85" s="125">
        <v>8265</v>
      </c>
      <c r="I85" s="126"/>
      <c r="J85" s="127">
        <f>ROUND(I85*H85,2)</f>
        <v>0</v>
      </c>
      <c r="K85" s="128"/>
      <c r="L85" s="31"/>
      <c r="M85" s="129" t="s">
        <v>19</v>
      </c>
      <c r="N85" s="130" t="s">
        <v>45</v>
      </c>
      <c r="P85" s="131">
        <f>O85*H85</f>
        <v>0</v>
      </c>
      <c r="Q85" s="131">
        <v>0</v>
      </c>
      <c r="R85" s="131">
        <f>Q85*H85</f>
        <v>0</v>
      </c>
      <c r="S85" s="131">
        <v>0</v>
      </c>
      <c r="T85" s="132">
        <f>S85*H85</f>
        <v>0</v>
      </c>
      <c r="AR85" s="133" t="s">
        <v>144</v>
      </c>
      <c r="AT85" s="133" t="s">
        <v>140</v>
      </c>
      <c r="AU85" s="133" t="s">
        <v>84</v>
      </c>
      <c r="AY85" s="16" t="s">
        <v>139</v>
      </c>
      <c r="BE85" s="134">
        <f>IF(N85="základní",J85,0)</f>
        <v>0</v>
      </c>
      <c r="BF85" s="134">
        <f>IF(N85="snížená",J85,0)</f>
        <v>0</v>
      </c>
      <c r="BG85" s="134">
        <f>IF(N85="zákl. přenesená",J85,0)</f>
        <v>0</v>
      </c>
      <c r="BH85" s="134">
        <f>IF(N85="sníž. přenesená",J85,0)</f>
        <v>0</v>
      </c>
      <c r="BI85" s="134">
        <f>IF(N85="nulová",J85,0)</f>
        <v>0</v>
      </c>
      <c r="BJ85" s="16" t="s">
        <v>82</v>
      </c>
      <c r="BK85" s="134">
        <f>ROUND(I85*H85,2)</f>
        <v>0</v>
      </c>
      <c r="BL85" s="16" t="s">
        <v>144</v>
      </c>
      <c r="BM85" s="133" t="s">
        <v>714</v>
      </c>
    </row>
    <row r="86" spans="2:65" s="1" customFormat="1" ht="19.5">
      <c r="B86" s="31"/>
      <c r="D86" s="135" t="s">
        <v>146</v>
      </c>
      <c r="F86" s="136" t="s">
        <v>633</v>
      </c>
      <c r="I86" s="137"/>
      <c r="L86" s="31"/>
      <c r="M86" s="138"/>
      <c r="T86" s="52"/>
      <c r="AT86" s="16" t="s">
        <v>146</v>
      </c>
      <c r="AU86" s="16" t="s">
        <v>84</v>
      </c>
    </row>
    <row r="87" spans="2:65" s="1" customFormat="1" ht="11.25">
      <c r="B87" s="31"/>
      <c r="D87" s="149" t="s">
        <v>236</v>
      </c>
      <c r="F87" s="150" t="s">
        <v>634</v>
      </c>
      <c r="I87" s="137"/>
      <c r="L87" s="31"/>
      <c r="M87" s="138"/>
      <c r="T87" s="52"/>
      <c r="AT87" s="16" t="s">
        <v>236</v>
      </c>
      <c r="AU87" s="16" t="s">
        <v>84</v>
      </c>
    </row>
    <row r="88" spans="2:65" s="12" customFormat="1" ht="11.25">
      <c r="B88" s="151"/>
      <c r="D88" s="135" t="s">
        <v>311</v>
      </c>
      <c r="E88" s="152" t="s">
        <v>19</v>
      </c>
      <c r="F88" s="153" t="s">
        <v>690</v>
      </c>
      <c r="H88" s="154">
        <v>8265</v>
      </c>
      <c r="I88" s="155"/>
      <c r="L88" s="151"/>
      <c r="M88" s="156"/>
      <c r="T88" s="157"/>
      <c r="AT88" s="152" t="s">
        <v>311</v>
      </c>
      <c r="AU88" s="152" t="s">
        <v>84</v>
      </c>
      <c r="AV88" s="12" t="s">
        <v>84</v>
      </c>
      <c r="AW88" s="12" t="s">
        <v>36</v>
      </c>
      <c r="AX88" s="12" t="s">
        <v>74</v>
      </c>
      <c r="AY88" s="152" t="s">
        <v>139</v>
      </c>
    </row>
    <row r="89" spans="2:65" s="13" customFormat="1" ht="11.25">
      <c r="B89" s="158"/>
      <c r="D89" s="135" t="s">
        <v>311</v>
      </c>
      <c r="E89" s="159" t="s">
        <v>19</v>
      </c>
      <c r="F89" s="160" t="s">
        <v>313</v>
      </c>
      <c r="H89" s="161">
        <v>8265</v>
      </c>
      <c r="I89" s="162"/>
      <c r="L89" s="158"/>
      <c r="M89" s="163"/>
      <c r="T89" s="164"/>
      <c r="AT89" s="159" t="s">
        <v>311</v>
      </c>
      <c r="AU89" s="159" t="s">
        <v>84</v>
      </c>
      <c r="AV89" s="13" t="s">
        <v>144</v>
      </c>
      <c r="AW89" s="13" t="s">
        <v>36</v>
      </c>
      <c r="AX89" s="13" t="s">
        <v>82</v>
      </c>
      <c r="AY89" s="159" t="s">
        <v>139</v>
      </c>
    </row>
    <row r="90" spans="2:65" s="1" customFormat="1" ht="24.2" customHeight="1">
      <c r="B90" s="31"/>
      <c r="C90" s="121" t="s">
        <v>84</v>
      </c>
      <c r="D90" s="121" t="s">
        <v>140</v>
      </c>
      <c r="E90" s="122" t="s">
        <v>636</v>
      </c>
      <c r="F90" s="123" t="s">
        <v>637</v>
      </c>
      <c r="G90" s="124" t="s">
        <v>263</v>
      </c>
      <c r="H90" s="125">
        <v>4620</v>
      </c>
      <c r="I90" s="126"/>
      <c r="J90" s="127">
        <f>ROUND(I90*H90,2)</f>
        <v>0</v>
      </c>
      <c r="K90" s="128"/>
      <c r="L90" s="31"/>
      <c r="M90" s="129" t="s">
        <v>19</v>
      </c>
      <c r="N90" s="130" t="s">
        <v>45</v>
      </c>
      <c r="P90" s="131">
        <f>O90*H90</f>
        <v>0</v>
      </c>
      <c r="Q90" s="131">
        <v>0</v>
      </c>
      <c r="R90" s="131">
        <f>Q90*H90</f>
        <v>0</v>
      </c>
      <c r="S90" s="131">
        <v>0</v>
      </c>
      <c r="T90" s="132">
        <f>S90*H90</f>
        <v>0</v>
      </c>
      <c r="AR90" s="133" t="s">
        <v>144</v>
      </c>
      <c r="AT90" s="133" t="s">
        <v>140</v>
      </c>
      <c r="AU90" s="133" t="s">
        <v>84</v>
      </c>
      <c r="AY90" s="16" t="s">
        <v>139</v>
      </c>
      <c r="BE90" s="134">
        <f>IF(N90="základní",J90,0)</f>
        <v>0</v>
      </c>
      <c r="BF90" s="134">
        <f>IF(N90="snížená",J90,0)</f>
        <v>0</v>
      </c>
      <c r="BG90" s="134">
        <f>IF(N90="zákl. přenesená",J90,0)</f>
        <v>0</v>
      </c>
      <c r="BH90" s="134">
        <f>IF(N90="sníž. přenesená",J90,0)</f>
        <v>0</v>
      </c>
      <c r="BI90" s="134">
        <f>IF(N90="nulová",J90,0)</f>
        <v>0</v>
      </c>
      <c r="BJ90" s="16" t="s">
        <v>82</v>
      </c>
      <c r="BK90" s="134">
        <f>ROUND(I90*H90,2)</f>
        <v>0</v>
      </c>
      <c r="BL90" s="16" t="s">
        <v>144</v>
      </c>
      <c r="BM90" s="133" t="s">
        <v>715</v>
      </c>
    </row>
    <row r="91" spans="2:65" s="1" customFormat="1" ht="19.5">
      <c r="B91" s="31"/>
      <c r="D91" s="135" t="s">
        <v>146</v>
      </c>
      <c r="F91" s="136" t="s">
        <v>639</v>
      </c>
      <c r="I91" s="137"/>
      <c r="L91" s="31"/>
      <c r="M91" s="138"/>
      <c r="T91" s="52"/>
      <c r="AT91" s="16" t="s">
        <v>146</v>
      </c>
      <c r="AU91" s="16" t="s">
        <v>84</v>
      </c>
    </row>
    <row r="92" spans="2:65" s="1" customFormat="1" ht="11.25">
      <c r="B92" s="31"/>
      <c r="D92" s="149" t="s">
        <v>236</v>
      </c>
      <c r="F92" s="150" t="s">
        <v>640</v>
      </c>
      <c r="I92" s="137"/>
      <c r="L92" s="31"/>
      <c r="M92" s="138"/>
      <c r="T92" s="52"/>
      <c r="AT92" s="16" t="s">
        <v>236</v>
      </c>
      <c r="AU92" s="16" t="s">
        <v>84</v>
      </c>
    </row>
    <row r="93" spans="2:65" s="12" customFormat="1" ht="11.25">
      <c r="B93" s="151"/>
      <c r="D93" s="135" t="s">
        <v>311</v>
      </c>
      <c r="E93" s="152" t="s">
        <v>19</v>
      </c>
      <c r="F93" s="153" t="s">
        <v>692</v>
      </c>
      <c r="H93" s="154">
        <v>4620</v>
      </c>
      <c r="I93" s="155"/>
      <c r="L93" s="151"/>
      <c r="M93" s="156"/>
      <c r="T93" s="157"/>
      <c r="AT93" s="152" t="s">
        <v>311</v>
      </c>
      <c r="AU93" s="152" t="s">
        <v>84</v>
      </c>
      <c r="AV93" s="12" t="s">
        <v>84</v>
      </c>
      <c r="AW93" s="12" t="s">
        <v>36</v>
      </c>
      <c r="AX93" s="12" t="s">
        <v>74</v>
      </c>
      <c r="AY93" s="152" t="s">
        <v>139</v>
      </c>
    </row>
    <row r="94" spans="2:65" s="13" customFormat="1" ht="11.25">
      <c r="B94" s="158"/>
      <c r="D94" s="135" t="s">
        <v>311</v>
      </c>
      <c r="E94" s="159" t="s">
        <v>19</v>
      </c>
      <c r="F94" s="160" t="s">
        <v>313</v>
      </c>
      <c r="H94" s="161">
        <v>4620</v>
      </c>
      <c r="I94" s="162"/>
      <c r="L94" s="158"/>
      <c r="M94" s="163"/>
      <c r="T94" s="164"/>
      <c r="AT94" s="159" t="s">
        <v>311</v>
      </c>
      <c r="AU94" s="159" t="s">
        <v>84</v>
      </c>
      <c r="AV94" s="13" t="s">
        <v>144</v>
      </c>
      <c r="AW94" s="13" t="s">
        <v>36</v>
      </c>
      <c r="AX94" s="13" t="s">
        <v>82</v>
      </c>
      <c r="AY94" s="159" t="s">
        <v>139</v>
      </c>
    </row>
    <row r="95" spans="2:65" s="1" customFormat="1" ht="16.5" customHeight="1">
      <c r="B95" s="31"/>
      <c r="C95" s="121" t="s">
        <v>154</v>
      </c>
      <c r="D95" s="121" t="s">
        <v>140</v>
      </c>
      <c r="E95" s="122" t="s">
        <v>667</v>
      </c>
      <c r="F95" s="123" t="s">
        <v>668</v>
      </c>
      <c r="G95" s="124" t="s">
        <v>151</v>
      </c>
      <c r="H95" s="125">
        <v>1</v>
      </c>
      <c r="I95" s="126"/>
      <c r="J95" s="127">
        <f>ROUND(I95*H95,2)</f>
        <v>0</v>
      </c>
      <c r="K95" s="128"/>
      <c r="L95" s="31"/>
      <c r="M95" s="129" t="s">
        <v>19</v>
      </c>
      <c r="N95" s="130" t="s">
        <v>45</v>
      </c>
      <c r="P95" s="131">
        <f>O95*H95</f>
        <v>0</v>
      </c>
      <c r="Q95" s="131">
        <v>0</v>
      </c>
      <c r="R95" s="131">
        <f>Q95*H95</f>
        <v>0</v>
      </c>
      <c r="S95" s="131">
        <v>0</v>
      </c>
      <c r="T95" s="132">
        <f>S95*H95</f>
        <v>0</v>
      </c>
      <c r="AR95" s="133" t="s">
        <v>144</v>
      </c>
      <c r="AT95" s="133" t="s">
        <v>140</v>
      </c>
      <c r="AU95" s="133" t="s">
        <v>84</v>
      </c>
      <c r="AY95" s="16" t="s">
        <v>139</v>
      </c>
      <c r="BE95" s="134">
        <f>IF(N95="základní",J95,0)</f>
        <v>0</v>
      </c>
      <c r="BF95" s="134">
        <f>IF(N95="snížená",J95,0)</f>
        <v>0</v>
      </c>
      <c r="BG95" s="134">
        <f>IF(N95="zákl. přenesená",J95,0)</f>
        <v>0</v>
      </c>
      <c r="BH95" s="134">
        <f>IF(N95="sníž. přenesená",J95,0)</f>
        <v>0</v>
      </c>
      <c r="BI95" s="134">
        <f>IF(N95="nulová",J95,0)</f>
        <v>0</v>
      </c>
      <c r="BJ95" s="16" t="s">
        <v>82</v>
      </c>
      <c r="BK95" s="134">
        <f>ROUND(I95*H95,2)</f>
        <v>0</v>
      </c>
      <c r="BL95" s="16" t="s">
        <v>144</v>
      </c>
      <c r="BM95" s="133" t="s">
        <v>716</v>
      </c>
    </row>
    <row r="96" spans="2:65" s="1" customFormat="1" ht="11.25">
      <c r="B96" s="31"/>
      <c r="D96" s="135" t="s">
        <v>146</v>
      </c>
      <c r="F96" s="136" t="s">
        <v>668</v>
      </c>
      <c r="I96" s="137"/>
      <c r="L96" s="31"/>
      <c r="M96" s="138"/>
      <c r="T96" s="52"/>
      <c r="AT96" s="16" t="s">
        <v>146</v>
      </c>
      <c r="AU96" s="16" t="s">
        <v>84</v>
      </c>
    </row>
    <row r="97" spans="2:65" s="1" customFormat="1" ht="19.5">
      <c r="B97" s="31"/>
      <c r="D97" s="135" t="s">
        <v>147</v>
      </c>
      <c r="F97" s="139" t="s">
        <v>670</v>
      </c>
      <c r="I97" s="137"/>
      <c r="L97" s="31"/>
      <c r="M97" s="138"/>
      <c r="T97" s="52"/>
      <c r="AT97" s="16" t="s">
        <v>147</v>
      </c>
      <c r="AU97" s="16" t="s">
        <v>84</v>
      </c>
    </row>
    <row r="98" spans="2:65" s="1" customFormat="1" ht="16.5" customHeight="1">
      <c r="B98" s="31"/>
      <c r="C98" s="121" t="s">
        <v>144</v>
      </c>
      <c r="D98" s="121" t="s">
        <v>140</v>
      </c>
      <c r="E98" s="122" t="s">
        <v>671</v>
      </c>
      <c r="F98" s="123" t="s">
        <v>672</v>
      </c>
      <c r="G98" s="124" t="s">
        <v>143</v>
      </c>
      <c r="H98" s="125">
        <v>94</v>
      </c>
      <c r="I98" s="126"/>
      <c r="J98" s="127">
        <f>ROUND(I98*H98,2)</f>
        <v>0</v>
      </c>
      <c r="K98" s="128"/>
      <c r="L98" s="31"/>
      <c r="M98" s="129" t="s">
        <v>19</v>
      </c>
      <c r="N98" s="130" t="s">
        <v>45</v>
      </c>
      <c r="P98" s="131">
        <f>O98*H98</f>
        <v>0</v>
      </c>
      <c r="Q98" s="131">
        <v>0</v>
      </c>
      <c r="R98" s="131">
        <f>Q98*H98</f>
        <v>0</v>
      </c>
      <c r="S98" s="131">
        <v>0</v>
      </c>
      <c r="T98" s="132">
        <f>S98*H98</f>
        <v>0</v>
      </c>
      <c r="AR98" s="133" t="s">
        <v>144</v>
      </c>
      <c r="AT98" s="133" t="s">
        <v>140</v>
      </c>
      <c r="AU98" s="133" t="s">
        <v>84</v>
      </c>
      <c r="AY98" s="16" t="s">
        <v>139</v>
      </c>
      <c r="BE98" s="134">
        <f>IF(N98="základní",J98,0)</f>
        <v>0</v>
      </c>
      <c r="BF98" s="134">
        <f>IF(N98="snížená",J98,0)</f>
        <v>0</v>
      </c>
      <c r="BG98" s="134">
        <f>IF(N98="zákl. přenesená",J98,0)</f>
        <v>0</v>
      </c>
      <c r="BH98" s="134">
        <f>IF(N98="sníž. přenesená",J98,0)</f>
        <v>0</v>
      </c>
      <c r="BI98" s="134">
        <f>IF(N98="nulová",J98,0)</f>
        <v>0</v>
      </c>
      <c r="BJ98" s="16" t="s">
        <v>82</v>
      </c>
      <c r="BK98" s="134">
        <f>ROUND(I98*H98,2)</f>
        <v>0</v>
      </c>
      <c r="BL98" s="16" t="s">
        <v>144</v>
      </c>
      <c r="BM98" s="133" t="s">
        <v>717</v>
      </c>
    </row>
    <row r="99" spans="2:65" s="1" customFormat="1" ht="11.25">
      <c r="B99" s="31"/>
      <c r="D99" s="135" t="s">
        <v>146</v>
      </c>
      <c r="F99" s="136" t="s">
        <v>672</v>
      </c>
      <c r="I99" s="137"/>
      <c r="L99" s="31"/>
      <c r="M99" s="138"/>
      <c r="T99" s="52"/>
      <c r="AT99" s="16" t="s">
        <v>146</v>
      </c>
      <c r="AU99" s="16" t="s">
        <v>84</v>
      </c>
    </row>
    <row r="100" spans="2:65" s="12" customFormat="1" ht="11.25">
      <c r="B100" s="151"/>
      <c r="D100" s="135" t="s">
        <v>311</v>
      </c>
      <c r="E100" s="152" t="s">
        <v>19</v>
      </c>
      <c r="F100" s="153" t="s">
        <v>674</v>
      </c>
      <c r="H100" s="154">
        <v>94</v>
      </c>
      <c r="I100" s="155"/>
      <c r="L100" s="151"/>
      <c r="M100" s="156"/>
      <c r="T100" s="157"/>
      <c r="AT100" s="152" t="s">
        <v>311</v>
      </c>
      <c r="AU100" s="152" t="s">
        <v>84</v>
      </c>
      <c r="AV100" s="12" t="s">
        <v>84</v>
      </c>
      <c r="AW100" s="12" t="s">
        <v>36</v>
      </c>
      <c r="AX100" s="12" t="s">
        <v>74</v>
      </c>
      <c r="AY100" s="152" t="s">
        <v>139</v>
      </c>
    </row>
    <row r="101" spans="2:65" s="13" customFormat="1" ht="11.25">
      <c r="B101" s="158"/>
      <c r="D101" s="135" t="s">
        <v>311</v>
      </c>
      <c r="E101" s="159" t="s">
        <v>19</v>
      </c>
      <c r="F101" s="160" t="s">
        <v>313</v>
      </c>
      <c r="H101" s="161">
        <v>94</v>
      </c>
      <c r="I101" s="162"/>
      <c r="L101" s="158"/>
      <c r="M101" s="163"/>
      <c r="T101" s="164"/>
      <c r="AT101" s="159" t="s">
        <v>311</v>
      </c>
      <c r="AU101" s="159" t="s">
        <v>84</v>
      </c>
      <c r="AV101" s="13" t="s">
        <v>144</v>
      </c>
      <c r="AW101" s="13" t="s">
        <v>36</v>
      </c>
      <c r="AX101" s="13" t="s">
        <v>82</v>
      </c>
      <c r="AY101" s="159" t="s">
        <v>139</v>
      </c>
    </row>
    <row r="102" spans="2:65" s="1" customFormat="1" ht="16.5" customHeight="1">
      <c r="B102" s="31"/>
      <c r="C102" s="121" t="s">
        <v>138</v>
      </c>
      <c r="D102" s="121" t="s">
        <v>140</v>
      </c>
      <c r="E102" s="122" t="s">
        <v>675</v>
      </c>
      <c r="F102" s="123" t="s">
        <v>676</v>
      </c>
      <c r="G102" s="124" t="s">
        <v>143</v>
      </c>
      <c r="H102" s="125">
        <v>4320</v>
      </c>
      <c r="I102" s="126"/>
      <c r="J102" s="127">
        <f>ROUND(I102*H102,2)</f>
        <v>0</v>
      </c>
      <c r="K102" s="128"/>
      <c r="L102" s="31"/>
      <c r="M102" s="129" t="s">
        <v>19</v>
      </c>
      <c r="N102" s="130" t="s">
        <v>45</v>
      </c>
      <c r="P102" s="131">
        <f>O102*H102</f>
        <v>0</v>
      </c>
      <c r="Q102" s="131">
        <v>0</v>
      </c>
      <c r="R102" s="131">
        <f>Q102*H102</f>
        <v>0</v>
      </c>
      <c r="S102" s="131">
        <v>0</v>
      </c>
      <c r="T102" s="132">
        <f>S102*H102</f>
        <v>0</v>
      </c>
      <c r="AR102" s="133" t="s">
        <v>144</v>
      </c>
      <c r="AT102" s="133" t="s">
        <v>140</v>
      </c>
      <c r="AU102" s="133" t="s">
        <v>84</v>
      </c>
      <c r="AY102" s="16" t="s">
        <v>139</v>
      </c>
      <c r="BE102" s="134">
        <f>IF(N102="základní",J102,0)</f>
        <v>0</v>
      </c>
      <c r="BF102" s="134">
        <f>IF(N102="snížená",J102,0)</f>
        <v>0</v>
      </c>
      <c r="BG102" s="134">
        <f>IF(N102="zákl. přenesená",J102,0)</f>
        <v>0</v>
      </c>
      <c r="BH102" s="134">
        <f>IF(N102="sníž. přenesená",J102,0)</f>
        <v>0</v>
      </c>
      <c r="BI102" s="134">
        <f>IF(N102="nulová",J102,0)</f>
        <v>0</v>
      </c>
      <c r="BJ102" s="16" t="s">
        <v>82</v>
      </c>
      <c r="BK102" s="134">
        <f>ROUND(I102*H102,2)</f>
        <v>0</v>
      </c>
      <c r="BL102" s="16" t="s">
        <v>144</v>
      </c>
      <c r="BM102" s="133" t="s">
        <v>718</v>
      </c>
    </row>
    <row r="103" spans="2:65" s="1" customFormat="1" ht="11.25">
      <c r="B103" s="31"/>
      <c r="D103" s="135" t="s">
        <v>146</v>
      </c>
      <c r="F103" s="136" t="s">
        <v>676</v>
      </c>
      <c r="I103" s="137"/>
      <c r="L103" s="31"/>
      <c r="M103" s="138"/>
      <c r="T103" s="52"/>
      <c r="AT103" s="16" t="s">
        <v>146</v>
      </c>
      <c r="AU103" s="16" t="s">
        <v>84</v>
      </c>
    </row>
    <row r="104" spans="2:65" s="12" customFormat="1" ht="11.25">
      <c r="B104" s="151"/>
      <c r="D104" s="135" t="s">
        <v>311</v>
      </c>
      <c r="E104" s="152" t="s">
        <v>19</v>
      </c>
      <c r="F104" s="153" t="s">
        <v>678</v>
      </c>
      <c r="H104" s="154">
        <v>4320</v>
      </c>
      <c r="I104" s="155"/>
      <c r="L104" s="151"/>
      <c r="M104" s="156"/>
      <c r="T104" s="157"/>
      <c r="AT104" s="152" t="s">
        <v>311</v>
      </c>
      <c r="AU104" s="152" t="s">
        <v>84</v>
      </c>
      <c r="AV104" s="12" t="s">
        <v>84</v>
      </c>
      <c r="AW104" s="12" t="s">
        <v>36</v>
      </c>
      <c r="AX104" s="12" t="s">
        <v>74</v>
      </c>
      <c r="AY104" s="152" t="s">
        <v>139</v>
      </c>
    </row>
    <row r="105" spans="2:65" s="13" customFormat="1" ht="11.25">
      <c r="B105" s="158"/>
      <c r="D105" s="135" t="s">
        <v>311</v>
      </c>
      <c r="E105" s="159" t="s">
        <v>19</v>
      </c>
      <c r="F105" s="160" t="s">
        <v>313</v>
      </c>
      <c r="H105" s="161">
        <v>4320</v>
      </c>
      <c r="I105" s="162"/>
      <c r="L105" s="158"/>
      <c r="M105" s="163"/>
      <c r="T105" s="164"/>
      <c r="AT105" s="159" t="s">
        <v>311</v>
      </c>
      <c r="AU105" s="159" t="s">
        <v>84</v>
      </c>
      <c r="AV105" s="13" t="s">
        <v>144</v>
      </c>
      <c r="AW105" s="13" t="s">
        <v>36</v>
      </c>
      <c r="AX105" s="13" t="s">
        <v>82</v>
      </c>
      <c r="AY105" s="159" t="s">
        <v>139</v>
      </c>
    </row>
    <row r="106" spans="2:65" s="1" customFormat="1" ht="16.5" customHeight="1">
      <c r="B106" s="31"/>
      <c r="C106" s="121" t="s">
        <v>162</v>
      </c>
      <c r="D106" s="121" t="s">
        <v>140</v>
      </c>
      <c r="E106" s="122" t="s">
        <v>679</v>
      </c>
      <c r="F106" s="123" t="s">
        <v>680</v>
      </c>
      <c r="G106" s="124" t="s">
        <v>151</v>
      </c>
      <c r="H106" s="125">
        <v>1</v>
      </c>
      <c r="I106" s="126"/>
      <c r="J106" s="127">
        <f>ROUND(I106*H106,2)</f>
        <v>0</v>
      </c>
      <c r="K106" s="128"/>
      <c r="L106" s="31"/>
      <c r="M106" s="129" t="s">
        <v>19</v>
      </c>
      <c r="N106" s="130" t="s">
        <v>45</v>
      </c>
      <c r="P106" s="131">
        <f>O106*H106</f>
        <v>0</v>
      </c>
      <c r="Q106" s="131">
        <v>0</v>
      </c>
      <c r="R106" s="131">
        <f>Q106*H106</f>
        <v>0</v>
      </c>
      <c r="S106" s="131">
        <v>0</v>
      </c>
      <c r="T106" s="132">
        <f>S106*H106</f>
        <v>0</v>
      </c>
      <c r="AR106" s="133" t="s">
        <v>144</v>
      </c>
      <c r="AT106" s="133" t="s">
        <v>140</v>
      </c>
      <c r="AU106" s="133" t="s">
        <v>84</v>
      </c>
      <c r="AY106" s="16" t="s">
        <v>139</v>
      </c>
      <c r="BE106" s="134">
        <f>IF(N106="základní",J106,0)</f>
        <v>0</v>
      </c>
      <c r="BF106" s="134">
        <f>IF(N106="snížená",J106,0)</f>
        <v>0</v>
      </c>
      <c r="BG106" s="134">
        <f>IF(N106="zákl. přenesená",J106,0)</f>
        <v>0</v>
      </c>
      <c r="BH106" s="134">
        <f>IF(N106="sníž. přenesená",J106,0)</f>
        <v>0</v>
      </c>
      <c r="BI106" s="134">
        <f>IF(N106="nulová",J106,0)</f>
        <v>0</v>
      </c>
      <c r="BJ106" s="16" t="s">
        <v>82</v>
      </c>
      <c r="BK106" s="134">
        <f>ROUND(I106*H106,2)</f>
        <v>0</v>
      </c>
      <c r="BL106" s="16" t="s">
        <v>144</v>
      </c>
      <c r="BM106" s="133" t="s">
        <v>719</v>
      </c>
    </row>
    <row r="107" spans="2:65" s="1" customFormat="1" ht="11.25">
      <c r="B107" s="31"/>
      <c r="D107" s="135" t="s">
        <v>146</v>
      </c>
      <c r="F107" s="136" t="s">
        <v>680</v>
      </c>
      <c r="I107" s="137"/>
      <c r="L107" s="31"/>
      <c r="M107" s="138"/>
      <c r="T107" s="52"/>
      <c r="AT107" s="16" t="s">
        <v>146</v>
      </c>
      <c r="AU107" s="16" t="s">
        <v>84</v>
      </c>
    </row>
    <row r="108" spans="2:65" s="1" customFormat="1" ht="29.25">
      <c r="B108" s="31"/>
      <c r="D108" s="135" t="s">
        <v>147</v>
      </c>
      <c r="F108" s="139" t="s">
        <v>682</v>
      </c>
      <c r="I108" s="137"/>
      <c r="L108" s="31"/>
      <c r="M108" s="138"/>
      <c r="T108" s="52"/>
      <c r="AT108" s="16" t="s">
        <v>147</v>
      </c>
      <c r="AU108" s="16" t="s">
        <v>84</v>
      </c>
    </row>
    <row r="109" spans="2:65" s="1" customFormat="1" ht="16.5" customHeight="1">
      <c r="B109" s="31"/>
      <c r="C109" s="121" t="s">
        <v>166</v>
      </c>
      <c r="D109" s="121" t="s">
        <v>140</v>
      </c>
      <c r="E109" s="122" t="s">
        <v>683</v>
      </c>
      <c r="F109" s="123" t="s">
        <v>684</v>
      </c>
      <c r="G109" s="124" t="s">
        <v>151</v>
      </c>
      <c r="H109" s="125">
        <v>1</v>
      </c>
      <c r="I109" s="126"/>
      <c r="J109" s="127">
        <f>ROUND(I109*H109,2)</f>
        <v>0</v>
      </c>
      <c r="K109" s="128"/>
      <c r="L109" s="31"/>
      <c r="M109" s="129" t="s">
        <v>19</v>
      </c>
      <c r="N109" s="130" t="s">
        <v>45</v>
      </c>
      <c r="P109" s="131">
        <f>O109*H109</f>
        <v>0</v>
      </c>
      <c r="Q109" s="131">
        <v>0</v>
      </c>
      <c r="R109" s="131">
        <f>Q109*H109</f>
        <v>0</v>
      </c>
      <c r="S109" s="131">
        <v>0</v>
      </c>
      <c r="T109" s="132">
        <f>S109*H109</f>
        <v>0</v>
      </c>
      <c r="AR109" s="133" t="s">
        <v>144</v>
      </c>
      <c r="AT109" s="133" t="s">
        <v>140</v>
      </c>
      <c r="AU109" s="133" t="s">
        <v>84</v>
      </c>
      <c r="AY109" s="16" t="s">
        <v>139</v>
      </c>
      <c r="BE109" s="134">
        <f>IF(N109="základní",J109,0)</f>
        <v>0</v>
      </c>
      <c r="BF109" s="134">
        <f>IF(N109="snížená",J109,0)</f>
        <v>0</v>
      </c>
      <c r="BG109" s="134">
        <f>IF(N109="zákl. přenesená",J109,0)</f>
        <v>0</v>
      </c>
      <c r="BH109" s="134">
        <f>IF(N109="sníž. přenesená",J109,0)</f>
        <v>0</v>
      </c>
      <c r="BI109" s="134">
        <f>IF(N109="nulová",J109,0)</f>
        <v>0</v>
      </c>
      <c r="BJ109" s="16" t="s">
        <v>82</v>
      </c>
      <c r="BK109" s="134">
        <f>ROUND(I109*H109,2)</f>
        <v>0</v>
      </c>
      <c r="BL109" s="16" t="s">
        <v>144</v>
      </c>
      <c r="BM109" s="133" t="s">
        <v>720</v>
      </c>
    </row>
    <row r="110" spans="2:65" s="1" customFormat="1" ht="11.25">
      <c r="B110" s="31"/>
      <c r="D110" s="135" t="s">
        <v>146</v>
      </c>
      <c r="F110" s="136" t="s">
        <v>684</v>
      </c>
      <c r="I110" s="137"/>
      <c r="L110" s="31"/>
      <c r="M110" s="138"/>
      <c r="T110" s="52"/>
      <c r="AT110" s="16" t="s">
        <v>146</v>
      </c>
      <c r="AU110" s="16" t="s">
        <v>84</v>
      </c>
    </row>
    <row r="111" spans="2:65" s="1" customFormat="1" ht="19.5">
      <c r="B111" s="31"/>
      <c r="D111" s="135" t="s">
        <v>147</v>
      </c>
      <c r="F111" s="139" t="s">
        <v>686</v>
      </c>
      <c r="I111" s="137"/>
      <c r="L111" s="31"/>
      <c r="M111" s="138"/>
      <c r="T111" s="52"/>
      <c r="AT111" s="16" t="s">
        <v>147</v>
      </c>
      <c r="AU111" s="16" t="s">
        <v>84</v>
      </c>
    </row>
    <row r="112" spans="2:65" s="1" customFormat="1" ht="24.2" customHeight="1">
      <c r="B112" s="31"/>
      <c r="C112" s="121" t="s">
        <v>171</v>
      </c>
      <c r="D112" s="121" t="s">
        <v>140</v>
      </c>
      <c r="E112" s="122" t="s">
        <v>397</v>
      </c>
      <c r="F112" s="123" t="s">
        <v>398</v>
      </c>
      <c r="G112" s="124" t="s">
        <v>370</v>
      </c>
      <c r="H112" s="125">
        <v>65</v>
      </c>
      <c r="I112" s="126"/>
      <c r="J112" s="127">
        <f>ROUND(I112*H112,2)</f>
        <v>0</v>
      </c>
      <c r="K112" s="128"/>
      <c r="L112" s="31"/>
      <c r="M112" s="129" t="s">
        <v>19</v>
      </c>
      <c r="N112" s="130" t="s">
        <v>45</v>
      </c>
      <c r="P112" s="131">
        <f>O112*H112</f>
        <v>0</v>
      </c>
      <c r="Q112" s="131">
        <v>0</v>
      </c>
      <c r="R112" s="131">
        <f>Q112*H112</f>
        <v>0</v>
      </c>
      <c r="S112" s="131">
        <v>0</v>
      </c>
      <c r="T112" s="132">
        <f>S112*H112</f>
        <v>0</v>
      </c>
      <c r="AR112" s="133" t="s">
        <v>144</v>
      </c>
      <c r="AT112" s="133" t="s">
        <v>140</v>
      </c>
      <c r="AU112" s="133" t="s">
        <v>84</v>
      </c>
      <c r="AY112" s="16" t="s">
        <v>139</v>
      </c>
      <c r="BE112" s="134">
        <f>IF(N112="základní",J112,0)</f>
        <v>0</v>
      </c>
      <c r="BF112" s="134">
        <f>IF(N112="snížená",J112,0)</f>
        <v>0</v>
      </c>
      <c r="BG112" s="134">
        <f>IF(N112="zákl. přenesená",J112,0)</f>
        <v>0</v>
      </c>
      <c r="BH112" s="134">
        <f>IF(N112="sníž. přenesená",J112,0)</f>
        <v>0</v>
      </c>
      <c r="BI112" s="134">
        <f>IF(N112="nulová",J112,0)</f>
        <v>0</v>
      </c>
      <c r="BJ112" s="16" t="s">
        <v>82</v>
      </c>
      <c r="BK112" s="134">
        <f>ROUND(I112*H112,2)</f>
        <v>0</v>
      </c>
      <c r="BL112" s="16" t="s">
        <v>144</v>
      </c>
      <c r="BM112" s="133" t="s">
        <v>721</v>
      </c>
    </row>
    <row r="113" spans="2:65" s="1" customFormat="1" ht="19.5">
      <c r="B113" s="31"/>
      <c r="D113" s="135" t="s">
        <v>146</v>
      </c>
      <c r="F113" s="136" t="s">
        <v>400</v>
      </c>
      <c r="I113" s="137"/>
      <c r="L113" s="31"/>
      <c r="M113" s="138"/>
      <c r="T113" s="52"/>
      <c r="AT113" s="16" t="s">
        <v>146</v>
      </c>
      <c r="AU113" s="16" t="s">
        <v>84</v>
      </c>
    </row>
    <row r="114" spans="2:65" s="1" customFormat="1" ht="11.25">
      <c r="B114" s="31"/>
      <c r="D114" s="149" t="s">
        <v>236</v>
      </c>
      <c r="F114" s="150" t="s">
        <v>401</v>
      </c>
      <c r="I114" s="137"/>
      <c r="L114" s="31"/>
      <c r="M114" s="138"/>
      <c r="T114" s="52"/>
      <c r="AT114" s="16" t="s">
        <v>236</v>
      </c>
      <c r="AU114" s="16" t="s">
        <v>84</v>
      </c>
    </row>
    <row r="115" spans="2:65" s="12" customFormat="1" ht="11.25">
      <c r="B115" s="151"/>
      <c r="D115" s="135" t="s">
        <v>311</v>
      </c>
      <c r="E115" s="152" t="s">
        <v>19</v>
      </c>
      <c r="F115" s="153" t="s">
        <v>643</v>
      </c>
      <c r="H115" s="154">
        <v>65</v>
      </c>
      <c r="I115" s="155"/>
      <c r="L115" s="151"/>
      <c r="M115" s="156"/>
      <c r="T115" s="157"/>
      <c r="AT115" s="152" t="s">
        <v>311</v>
      </c>
      <c r="AU115" s="152" t="s">
        <v>84</v>
      </c>
      <c r="AV115" s="12" t="s">
        <v>84</v>
      </c>
      <c r="AW115" s="12" t="s">
        <v>36</v>
      </c>
      <c r="AX115" s="12" t="s">
        <v>74</v>
      </c>
      <c r="AY115" s="152" t="s">
        <v>139</v>
      </c>
    </row>
    <row r="116" spans="2:65" s="13" customFormat="1" ht="11.25">
      <c r="B116" s="158"/>
      <c r="D116" s="135" t="s">
        <v>311</v>
      </c>
      <c r="E116" s="159" t="s">
        <v>19</v>
      </c>
      <c r="F116" s="160" t="s">
        <v>313</v>
      </c>
      <c r="H116" s="161">
        <v>65</v>
      </c>
      <c r="I116" s="162"/>
      <c r="L116" s="158"/>
      <c r="M116" s="163"/>
      <c r="T116" s="164"/>
      <c r="AT116" s="159" t="s">
        <v>311</v>
      </c>
      <c r="AU116" s="159" t="s">
        <v>84</v>
      </c>
      <c r="AV116" s="13" t="s">
        <v>144</v>
      </c>
      <c r="AW116" s="13" t="s">
        <v>36</v>
      </c>
      <c r="AX116" s="13" t="s">
        <v>82</v>
      </c>
      <c r="AY116" s="159" t="s">
        <v>139</v>
      </c>
    </row>
    <row r="117" spans="2:65" s="1" customFormat="1" ht="24.2" customHeight="1">
      <c r="B117" s="31"/>
      <c r="C117" s="121" t="s">
        <v>175</v>
      </c>
      <c r="D117" s="121" t="s">
        <v>140</v>
      </c>
      <c r="E117" s="122" t="s">
        <v>402</v>
      </c>
      <c r="F117" s="123" t="s">
        <v>403</v>
      </c>
      <c r="G117" s="124" t="s">
        <v>370</v>
      </c>
      <c r="H117" s="125">
        <v>1</v>
      </c>
      <c r="I117" s="126"/>
      <c r="J117" s="127">
        <f>ROUND(I117*H117,2)</f>
        <v>0</v>
      </c>
      <c r="K117" s="128"/>
      <c r="L117" s="31"/>
      <c r="M117" s="129" t="s">
        <v>19</v>
      </c>
      <c r="N117" s="130" t="s">
        <v>45</v>
      </c>
      <c r="P117" s="131">
        <f>O117*H117</f>
        <v>0</v>
      </c>
      <c r="Q117" s="131">
        <v>0</v>
      </c>
      <c r="R117" s="131">
        <f>Q117*H117</f>
        <v>0</v>
      </c>
      <c r="S117" s="131">
        <v>0</v>
      </c>
      <c r="T117" s="132">
        <f>S117*H117</f>
        <v>0</v>
      </c>
      <c r="AR117" s="133" t="s">
        <v>144</v>
      </c>
      <c r="AT117" s="133" t="s">
        <v>140</v>
      </c>
      <c r="AU117" s="133" t="s">
        <v>84</v>
      </c>
      <c r="AY117" s="16" t="s">
        <v>139</v>
      </c>
      <c r="BE117" s="134">
        <f>IF(N117="základní",J117,0)</f>
        <v>0</v>
      </c>
      <c r="BF117" s="134">
        <f>IF(N117="snížená",J117,0)</f>
        <v>0</v>
      </c>
      <c r="BG117" s="134">
        <f>IF(N117="zákl. přenesená",J117,0)</f>
        <v>0</v>
      </c>
      <c r="BH117" s="134">
        <f>IF(N117="sníž. přenesená",J117,0)</f>
        <v>0</v>
      </c>
      <c r="BI117" s="134">
        <f>IF(N117="nulová",J117,0)</f>
        <v>0</v>
      </c>
      <c r="BJ117" s="16" t="s">
        <v>82</v>
      </c>
      <c r="BK117" s="134">
        <f>ROUND(I117*H117,2)</f>
        <v>0</v>
      </c>
      <c r="BL117" s="16" t="s">
        <v>144</v>
      </c>
      <c r="BM117" s="133" t="s">
        <v>722</v>
      </c>
    </row>
    <row r="118" spans="2:65" s="1" customFormat="1" ht="19.5">
      <c r="B118" s="31"/>
      <c r="D118" s="135" t="s">
        <v>146</v>
      </c>
      <c r="F118" s="136" t="s">
        <v>405</v>
      </c>
      <c r="I118" s="137"/>
      <c r="L118" s="31"/>
      <c r="M118" s="138"/>
      <c r="T118" s="52"/>
      <c r="AT118" s="16" t="s">
        <v>146</v>
      </c>
      <c r="AU118" s="16" t="s">
        <v>84</v>
      </c>
    </row>
    <row r="119" spans="2:65" s="1" customFormat="1" ht="11.25">
      <c r="B119" s="31"/>
      <c r="D119" s="149" t="s">
        <v>236</v>
      </c>
      <c r="F119" s="150" t="s">
        <v>406</v>
      </c>
      <c r="I119" s="137"/>
      <c r="L119" s="31"/>
      <c r="M119" s="138"/>
      <c r="T119" s="52"/>
      <c r="AT119" s="16" t="s">
        <v>236</v>
      </c>
      <c r="AU119" s="16" t="s">
        <v>84</v>
      </c>
    </row>
    <row r="120" spans="2:65" s="12" customFormat="1" ht="11.25">
      <c r="B120" s="151"/>
      <c r="D120" s="135" t="s">
        <v>311</v>
      </c>
      <c r="E120" s="152" t="s">
        <v>19</v>
      </c>
      <c r="F120" s="153" t="s">
        <v>645</v>
      </c>
      <c r="H120" s="154">
        <v>1</v>
      </c>
      <c r="I120" s="155"/>
      <c r="L120" s="151"/>
      <c r="M120" s="156"/>
      <c r="T120" s="157"/>
      <c r="AT120" s="152" t="s">
        <v>311</v>
      </c>
      <c r="AU120" s="152" t="s">
        <v>84</v>
      </c>
      <c r="AV120" s="12" t="s">
        <v>84</v>
      </c>
      <c r="AW120" s="12" t="s">
        <v>36</v>
      </c>
      <c r="AX120" s="12" t="s">
        <v>74</v>
      </c>
      <c r="AY120" s="152" t="s">
        <v>139</v>
      </c>
    </row>
    <row r="121" spans="2:65" s="13" customFormat="1" ht="11.25">
      <c r="B121" s="158"/>
      <c r="D121" s="135" t="s">
        <v>311</v>
      </c>
      <c r="E121" s="159" t="s">
        <v>19</v>
      </c>
      <c r="F121" s="160" t="s">
        <v>313</v>
      </c>
      <c r="H121" s="161">
        <v>1</v>
      </c>
      <c r="I121" s="162"/>
      <c r="L121" s="158"/>
      <c r="M121" s="163"/>
      <c r="T121" s="164"/>
      <c r="AT121" s="159" t="s">
        <v>311</v>
      </c>
      <c r="AU121" s="159" t="s">
        <v>84</v>
      </c>
      <c r="AV121" s="13" t="s">
        <v>144</v>
      </c>
      <c r="AW121" s="13" t="s">
        <v>36</v>
      </c>
      <c r="AX121" s="13" t="s">
        <v>82</v>
      </c>
      <c r="AY121" s="159" t="s">
        <v>139</v>
      </c>
    </row>
    <row r="122" spans="2:65" s="1" customFormat="1" ht="16.5" customHeight="1">
      <c r="B122" s="31"/>
      <c r="C122" s="165" t="s">
        <v>179</v>
      </c>
      <c r="D122" s="165" t="s">
        <v>314</v>
      </c>
      <c r="E122" s="166" t="s">
        <v>448</v>
      </c>
      <c r="F122" s="167" t="s">
        <v>449</v>
      </c>
      <c r="G122" s="168" t="s">
        <v>370</v>
      </c>
      <c r="H122" s="169">
        <v>1</v>
      </c>
      <c r="I122" s="170"/>
      <c r="J122" s="171">
        <f>ROUND(I122*H122,2)</f>
        <v>0</v>
      </c>
      <c r="K122" s="172"/>
      <c r="L122" s="173"/>
      <c r="M122" s="174" t="s">
        <v>19</v>
      </c>
      <c r="N122" s="175" t="s">
        <v>45</v>
      </c>
      <c r="P122" s="131">
        <f>O122*H122</f>
        <v>0</v>
      </c>
      <c r="Q122" s="131">
        <v>0</v>
      </c>
      <c r="R122" s="131">
        <f>Q122*H122</f>
        <v>0</v>
      </c>
      <c r="S122" s="131">
        <v>0</v>
      </c>
      <c r="T122" s="132">
        <f>S122*H122</f>
        <v>0</v>
      </c>
      <c r="AR122" s="133" t="s">
        <v>171</v>
      </c>
      <c r="AT122" s="133" t="s">
        <v>314</v>
      </c>
      <c r="AU122" s="133" t="s">
        <v>84</v>
      </c>
      <c r="AY122" s="16" t="s">
        <v>139</v>
      </c>
      <c r="BE122" s="134">
        <f>IF(N122="základní",J122,0)</f>
        <v>0</v>
      </c>
      <c r="BF122" s="134">
        <f>IF(N122="snížená",J122,0)</f>
        <v>0</v>
      </c>
      <c r="BG122" s="134">
        <f>IF(N122="zákl. přenesená",J122,0)</f>
        <v>0</v>
      </c>
      <c r="BH122" s="134">
        <f>IF(N122="sníž. přenesená",J122,0)</f>
        <v>0</v>
      </c>
      <c r="BI122" s="134">
        <f>IF(N122="nulová",J122,0)</f>
        <v>0</v>
      </c>
      <c r="BJ122" s="16" t="s">
        <v>82</v>
      </c>
      <c r="BK122" s="134">
        <f>ROUND(I122*H122,2)</f>
        <v>0</v>
      </c>
      <c r="BL122" s="16" t="s">
        <v>144</v>
      </c>
      <c r="BM122" s="133" t="s">
        <v>723</v>
      </c>
    </row>
    <row r="123" spans="2:65" s="1" customFormat="1" ht="11.25">
      <c r="B123" s="31"/>
      <c r="D123" s="135" t="s">
        <v>146</v>
      </c>
      <c r="F123" s="136" t="s">
        <v>449</v>
      </c>
      <c r="I123" s="137"/>
      <c r="L123" s="31"/>
      <c r="M123" s="138"/>
      <c r="T123" s="52"/>
      <c r="AT123" s="16" t="s">
        <v>146</v>
      </c>
      <c r="AU123" s="16" t="s">
        <v>84</v>
      </c>
    </row>
    <row r="124" spans="2:65" s="1" customFormat="1" ht="16.5" customHeight="1">
      <c r="B124" s="31"/>
      <c r="C124" s="165" t="s">
        <v>184</v>
      </c>
      <c r="D124" s="165" t="s">
        <v>314</v>
      </c>
      <c r="E124" s="166" t="s">
        <v>496</v>
      </c>
      <c r="F124" s="167" t="s">
        <v>497</v>
      </c>
      <c r="G124" s="168" t="s">
        <v>370</v>
      </c>
      <c r="H124" s="169">
        <v>25</v>
      </c>
      <c r="I124" s="170"/>
      <c r="J124" s="171">
        <f>ROUND(I124*H124,2)</f>
        <v>0</v>
      </c>
      <c r="K124" s="172"/>
      <c r="L124" s="173"/>
      <c r="M124" s="174" t="s">
        <v>19</v>
      </c>
      <c r="N124" s="175" t="s">
        <v>45</v>
      </c>
      <c r="P124" s="131">
        <f>O124*H124</f>
        <v>0</v>
      </c>
      <c r="Q124" s="131">
        <v>0</v>
      </c>
      <c r="R124" s="131">
        <f>Q124*H124</f>
        <v>0</v>
      </c>
      <c r="S124" s="131">
        <v>0</v>
      </c>
      <c r="T124" s="132">
        <f>S124*H124</f>
        <v>0</v>
      </c>
      <c r="AR124" s="133" t="s">
        <v>171</v>
      </c>
      <c r="AT124" s="133" t="s">
        <v>314</v>
      </c>
      <c r="AU124" s="133" t="s">
        <v>84</v>
      </c>
      <c r="AY124" s="16" t="s">
        <v>139</v>
      </c>
      <c r="BE124" s="134">
        <f>IF(N124="základní",J124,0)</f>
        <v>0</v>
      </c>
      <c r="BF124" s="134">
        <f>IF(N124="snížená",J124,0)</f>
        <v>0</v>
      </c>
      <c r="BG124" s="134">
        <f>IF(N124="zákl. přenesená",J124,0)</f>
        <v>0</v>
      </c>
      <c r="BH124" s="134">
        <f>IF(N124="sníž. přenesená",J124,0)</f>
        <v>0</v>
      </c>
      <c r="BI124" s="134">
        <f>IF(N124="nulová",J124,0)</f>
        <v>0</v>
      </c>
      <c r="BJ124" s="16" t="s">
        <v>82</v>
      </c>
      <c r="BK124" s="134">
        <f>ROUND(I124*H124,2)</f>
        <v>0</v>
      </c>
      <c r="BL124" s="16" t="s">
        <v>144</v>
      </c>
      <c r="BM124" s="133" t="s">
        <v>724</v>
      </c>
    </row>
    <row r="125" spans="2:65" s="1" customFormat="1" ht="11.25">
      <c r="B125" s="31"/>
      <c r="D125" s="135" t="s">
        <v>146</v>
      </c>
      <c r="F125" s="136" t="s">
        <v>497</v>
      </c>
      <c r="I125" s="137"/>
      <c r="L125" s="31"/>
      <c r="M125" s="138"/>
      <c r="T125" s="52"/>
      <c r="AT125" s="16" t="s">
        <v>146</v>
      </c>
      <c r="AU125" s="16" t="s">
        <v>84</v>
      </c>
    </row>
    <row r="126" spans="2:65" s="1" customFormat="1" ht="16.5" customHeight="1">
      <c r="B126" s="31"/>
      <c r="C126" s="165" t="s">
        <v>8</v>
      </c>
      <c r="D126" s="165" t="s">
        <v>314</v>
      </c>
      <c r="E126" s="166" t="s">
        <v>500</v>
      </c>
      <c r="F126" s="167" t="s">
        <v>501</v>
      </c>
      <c r="G126" s="168" t="s">
        <v>370</v>
      </c>
      <c r="H126" s="169">
        <v>20</v>
      </c>
      <c r="I126" s="170"/>
      <c r="J126" s="171">
        <f>ROUND(I126*H126,2)</f>
        <v>0</v>
      </c>
      <c r="K126" s="172"/>
      <c r="L126" s="173"/>
      <c r="M126" s="174" t="s">
        <v>19</v>
      </c>
      <c r="N126" s="175" t="s">
        <v>45</v>
      </c>
      <c r="P126" s="131">
        <f>O126*H126</f>
        <v>0</v>
      </c>
      <c r="Q126" s="131">
        <v>0</v>
      </c>
      <c r="R126" s="131">
        <f>Q126*H126</f>
        <v>0</v>
      </c>
      <c r="S126" s="131">
        <v>0</v>
      </c>
      <c r="T126" s="132">
        <f>S126*H126</f>
        <v>0</v>
      </c>
      <c r="AR126" s="133" t="s">
        <v>171</v>
      </c>
      <c r="AT126" s="133" t="s">
        <v>314</v>
      </c>
      <c r="AU126" s="133" t="s">
        <v>84</v>
      </c>
      <c r="AY126" s="16" t="s">
        <v>139</v>
      </c>
      <c r="BE126" s="134">
        <f>IF(N126="základní",J126,0)</f>
        <v>0</v>
      </c>
      <c r="BF126" s="134">
        <f>IF(N126="snížená",J126,0)</f>
        <v>0</v>
      </c>
      <c r="BG126" s="134">
        <f>IF(N126="zákl. přenesená",J126,0)</f>
        <v>0</v>
      </c>
      <c r="BH126" s="134">
        <f>IF(N126="sníž. přenesená",J126,0)</f>
        <v>0</v>
      </c>
      <c r="BI126" s="134">
        <f>IF(N126="nulová",J126,0)</f>
        <v>0</v>
      </c>
      <c r="BJ126" s="16" t="s">
        <v>82</v>
      </c>
      <c r="BK126" s="134">
        <f>ROUND(I126*H126,2)</f>
        <v>0</v>
      </c>
      <c r="BL126" s="16" t="s">
        <v>144</v>
      </c>
      <c r="BM126" s="133" t="s">
        <v>725</v>
      </c>
    </row>
    <row r="127" spans="2:65" s="1" customFormat="1" ht="11.25">
      <c r="B127" s="31"/>
      <c r="D127" s="135" t="s">
        <v>146</v>
      </c>
      <c r="F127" s="136" t="s">
        <v>501</v>
      </c>
      <c r="I127" s="137"/>
      <c r="L127" s="31"/>
      <c r="M127" s="138"/>
      <c r="T127" s="52"/>
      <c r="AT127" s="16" t="s">
        <v>146</v>
      </c>
      <c r="AU127" s="16" t="s">
        <v>84</v>
      </c>
    </row>
    <row r="128" spans="2:65" s="1" customFormat="1" ht="16.5" customHeight="1">
      <c r="B128" s="31"/>
      <c r="C128" s="165" t="s">
        <v>535</v>
      </c>
      <c r="D128" s="165" t="s">
        <v>314</v>
      </c>
      <c r="E128" s="166" t="s">
        <v>504</v>
      </c>
      <c r="F128" s="167" t="s">
        <v>505</v>
      </c>
      <c r="G128" s="168" t="s">
        <v>370</v>
      </c>
      <c r="H128" s="169">
        <v>20</v>
      </c>
      <c r="I128" s="170"/>
      <c r="J128" s="171">
        <f>ROUND(I128*H128,2)</f>
        <v>0</v>
      </c>
      <c r="K128" s="172"/>
      <c r="L128" s="173"/>
      <c r="M128" s="174" t="s">
        <v>19</v>
      </c>
      <c r="N128" s="175" t="s">
        <v>45</v>
      </c>
      <c r="P128" s="131">
        <f>O128*H128</f>
        <v>0</v>
      </c>
      <c r="Q128" s="131">
        <v>0</v>
      </c>
      <c r="R128" s="131">
        <f>Q128*H128</f>
        <v>0</v>
      </c>
      <c r="S128" s="131">
        <v>0</v>
      </c>
      <c r="T128" s="132">
        <f>S128*H128</f>
        <v>0</v>
      </c>
      <c r="AR128" s="133" t="s">
        <v>171</v>
      </c>
      <c r="AT128" s="133" t="s">
        <v>314</v>
      </c>
      <c r="AU128" s="133" t="s">
        <v>84</v>
      </c>
      <c r="AY128" s="16" t="s">
        <v>139</v>
      </c>
      <c r="BE128" s="134">
        <f>IF(N128="základní",J128,0)</f>
        <v>0</v>
      </c>
      <c r="BF128" s="134">
        <f>IF(N128="snížená",J128,0)</f>
        <v>0</v>
      </c>
      <c r="BG128" s="134">
        <f>IF(N128="zákl. přenesená",J128,0)</f>
        <v>0</v>
      </c>
      <c r="BH128" s="134">
        <f>IF(N128="sníž. přenesená",J128,0)</f>
        <v>0</v>
      </c>
      <c r="BI128" s="134">
        <f>IF(N128="nulová",J128,0)</f>
        <v>0</v>
      </c>
      <c r="BJ128" s="16" t="s">
        <v>82</v>
      </c>
      <c r="BK128" s="134">
        <f>ROUND(I128*H128,2)</f>
        <v>0</v>
      </c>
      <c r="BL128" s="16" t="s">
        <v>144</v>
      </c>
      <c r="BM128" s="133" t="s">
        <v>726</v>
      </c>
    </row>
    <row r="129" spans="2:65" s="1" customFormat="1" ht="11.25">
      <c r="B129" s="31"/>
      <c r="D129" s="135" t="s">
        <v>146</v>
      </c>
      <c r="F129" s="136" t="s">
        <v>505</v>
      </c>
      <c r="I129" s="137"/>
      <c r="L129" s="31"/>
      <c r="M129" s="138"/>
      <c r="T129" s="52"/>
      <c r="AT129" s="16" t="s">
        <v>146</v>
      </c>
      <c r="AU129" s="16" t="s">
        <v>84</v>
      </c>
    </row>
    <row r="130" spans="2:65" s="1" customFormat="1" ht="21.75" customHeight="1">
      <c r="B130" s="31"/>
      <c r="C130" s="121" t="s">
        <v>194</v>
      </c>
      <c r="D130" s="121" t="s">
        <v>140</v>
      </c>
      <c r="E130" s="122" t="s">
        <v>650</v>
      </c>
      <c r="F130" s="123" t="s">
        <v>651</v>
      </c>
      <c r="G130" s="124" t="s">
        <v>370</v>
      </c>
      <c r="H130" s="125">
        <v>2207</v>
      </c>
      <c r="I130" s="126"/>
      <c r="J130" s="127">
        <f>ROUND(I130*H130,2)</f>
        <v>0</v>
      </c>
      <c r="K130" s="128"/>
      <c r="L130" s="31"/>
      <c r="M130" s="129" t="s">
        <v>19</v>
      </c>
      <c r="N130" s="130" t="s">
        <v>45</v>
      </c>
      <c r="P130" s="131">
        <f>O130*H130</f>
        <v>0</v>
      </c>
      <c r="Q130" s="131">
        <v>0</v>
      </c>
      <c r="R130" s="131">
        <f>Q130*H130</f>
        <v>0</v>
      </c>
      <c r="S130" s="131">
        <v>0</v>
      </c>
      <c r="T130" s="132">
        <f>S130*H130</f>
        <v>0</v>
      </c>
      <c r="AR130" s="133" t="s">
        <v>144</v>
      </c>
      <c r="AT130" s="133" t="s">
        <v>140</v>
      </c>
      <c r="AU130" s="133" t="s">
        <v>84</v>
      </c>
      <c r="AY130" s="16" t="s">
        <v>139</v>
      </c>
      <c r="BE130" s="134">
        <f>IF(N130="základní",J130,0)</f>
        <v>0</v>
      </c>
      <c r="BF130" s="134">
        <f>IF(N130="snížená",J130,0)</f>
        <v>0</v>
      </c>
      <c r="BG130" s="134">
        <f>IF(N130="zákl. přenesená",J130,0)</f>
        <v>0</v>
      </c>
      <c r="BH130" s="134">
        <f>IF(N130="sníž. přenesená",J130,0)</f>
        <v>0</v>
      </c>
      <c r="BI130" s="134">
        <f>IF(N130="nulová",J130,0)</f>
        <v>0</v>
      </c>
      <c r="BJ130" s="16" t="s">
        <v>82</v>
      </c>
      <c r="BK130" s="134">
        <f>ROUND(I130*H130,2)</f>
        <v>0</v>
      </c>
      <c r="BL130" s="16" t="s">
        <v>144</v>
      </c>
      <c r="BM130" s="133" t="s">
        <v>727</v>
      </c>
    </row>
    <row r="131" spans="2:65" s="1" customFormat="1" ht="19.5">
      <c r="B131" s="31"/>
      <c r="D131" s="135" t="s">
        <v>146</v>
      </c>
      <c r="F131" s="136" t="s">
        <v>653</v>
      </c>
      <c r="I131" s="137"/>
      <c r="L131" s="31"/>
      <c r="M131" s="138"/>
      <c r="T131" s="52"/>
      <c r="AT131" s="16" t="s">
        <v>146</v>
      </c>
      <c r="AU131" s="16" t="s">
        <v>84</v>
      </c>
    </row>
    <row r="132" spans="2:65" s="1" customFormat="1" ht="11.25">
      <c r="B132" s="31"/>
      <c r="D132" s="149" t="s">
        <v>236</v>
      </c>
      <c r="F132" s="150" t="s">
        <v>654</v>
      </c>
      <c r="I132" s="137"/>
      <c r="L132" s="31"/>
      <c r="M132" s="138"/>
      <c r="T132" s="52"/>
      <c r="AT132" s="16" t="s">
        <v>236</v>
      </c>
      <c r="AU132" s="16" t="s">
        <v>84</v>
      </c>
    </row>
    <row r="133" spans="2:65" s="12" customFormat="1" ht="11.25">
      <c r="B133" s="151"/>
      <c r="D133" s="135" t="s">
        <v>311</v>
      </c>
      <c r="E133" s="152" t="s">
        <v>19</v>
      </c>
      <c r="F133" s="153" t="s">
        <v>655</v>
      </c>
      <c r="H133" s="154">
        <v>47</v>
      </c>
      <c r="I133" s="155"/>
      <c r="L133" s="151"/>
      <c r="M133" s="156"/>
      <c r="T133" s="157"/>
      <c r="AT133" s="152" t="s">
        <v>311</v>
      </c>
      <c r="AU133" s="152" t="s">
        <v>84</v>
      </c>
      <c r="AV133" s="12" t="s">
        <v>84</v>
      </c>
      <c r="AW133" s="12" t="s">
        <v>36</v>
      </c>
      <c r="AX133" s="12" t="s">
        <v>74</v>
      </c>
      <c r="AY133" s="152" t="s">
        <v>139</v>
      </c>
    </row>
    <row r="134" spans="2:65" s="12" customFormat="1" ht="11.25">
      <c r="B134" s="151"/>
      <c r="D134" s="135" t="s">
        <v>311</v>
      </c>
      <c r="E134" s="152" t="s">
        <v>19</v>
      </c>
      <c r="F134" s="153" t="s">
        <v>656</v>
      </c>
      <c r="H134" s="154">
        <v>2160</v>
      </c>
      <c r="I134" s="155"/>
      <c r="L134" s="151"/>
      <c r="M134" s="156"/>
      <c r="T134" s="157"/>
      <c r="AT134" s="152" t="s">
        <v>311</v>
      </c>
      <c r="AU134" s="152" t="s">
        <v>84</v>
      </c>
      <c r="AV134" s="12" t="s">
        <v>84</v>
      </c>
      <c r="AW134" s="12" t="s">
        <v>36</v>
      </c>
      <c r="AX134" s="12" t="s">
        <v>74</v>
      </c>
      <c r="AY134" s="152" t="s">
        <v>139</v>
      </c>
    </row>
    <row r="135" spans="2:65" s="13" customFormat="1" ht="11.25">
      <c r="B135" s="158"/>
      <c r="D135" s="135" t="s">
        <v>311</v>
      </c>
      <c r="E135" s="159" t="s">
        <v>19</v>
      </c>
      <c r="F135" s="160" t="s">
        <v>313</v>
      </c>
      <c r="H135" s="161">
        <v>2207</v>
      </c>
      <c r="I135" s="162"/>
      <c r="L135" s="158"/>
      <c r="M135" s="163"/>
      <c r="T135" s="164"/>
      <c r="AT135" s="159" t="s">
        <v>311</v>
      </c>
      <c r="AU135" s="159" t="s">
        <v>84</v>
      </c>
      <c r="AV135" s="13" t="s">
        <v>144</v>
      </c>
      <c r="AW135" s="13" t="s">
        <v>36</v>
      </c>
      <c r="AX135" s="13" t="s">
        <v>82</v>
      </c>
      <c r="AY135" s="159" t="s">
        <v>139</v>
      </c>
    </row>
    <row r="136" spans="2:65" s="1" customFormat="1" ht="24.2" customHeight="1">
      <c r="B136" s="31"/>
      <c r="C136" s="121" t="s">
        <v>198</v>
      </c>
      <c r="D136" s="121" t="s">
        <v>140</v>
      </c>
      <c r="E136" s="122" t="s">
        <v>578</v>
      </c>
      <c r="F136" s="123" t="s">
        <v>579</v>
      </c>
      <c r="G136" s="124" t="s">
        <v>263</v>
      </c>
      <c r="H136" s="125">
        <v>5.3769999999999998</v>
      </c>
      <c r="I136" s="126"/>
      <c r="J136" s="127">
        <f>ROUND(I136*H136,2)</f>
        <v>0</v>
      </c>
      <c r="K136" s="128"/>
      <c r="L136" s="31"/>
      <c r="M136" s="129" t="s">
        <v>19</v>
      </c>
      <c r="N136" s="130" t="s">
        <v>45</v>
      </c>
      <c r="P136" s="131">
        <f>O136*H136</f>
        <v>0</v>
      </c>
      <c r="Q136" s="131">
        <v>0</v>
      </c>
      <c r="R136" s="131">
        <f>Q136*H136</f>
        <v>0</v>
      </c>
      <c r="S136" s="131">
        <v>0</v>
      </c>
      <c r="T136" s="132">
        <f>S136*H136</f>
        <v>0</v>
      </c>
      <c r="AR136" s="133" t="s">
        <v>144</v>
      </c>
      <c r="AT136" s="133" t="s">
        <v>140</v>
      </c>
      <c r="AU136" s="133" t="s">
        <v>84</v>
      </c>
      <c r="AY136" s="16" t="s">
        <v>139</v>
      </c>
      <c r="BE136" s="134">
        <f>IF(N136="základní",J136,0)</f>
        <v>0</v>
      </c>
      <c r="BF136" s="134">
        <f>IF(N136="snížená",J136,0)</f>
        <v>0</v>
      </c>
      <c r="BG136" s="134">
        <f>IF(N136="zákl. přenesená",J136,0)</f>
        <v>0</v>
      </c>
      <c r="BH136" s="134">
        <f>IF(N136="sníž. přenesená",J136,0)</f>
        <v>0</v>
      </c>
      <c r="BI136" s="134">
        <f>IF(N136="nulová",J136,0)</f>
        <v>0</v>
      </c>
      <c r="BJ136" s="16" t="s">
        <v>82</v>
      </c>
      <c r="BK136" s="134">
        <f>ROUND(I136*H136,2)</f>
        <v>0</v>
      </c>
      <c r="BL136" s="16" t="s">
        <v>144</v>
      </c>
      <c r="BM136" s="133" t="s">
        <v>728</v>
      </c>
    </row>
    <row r="137" spans="2:65" s="1" customFormat="1" ht="19.5">
      <c r="B137" s="31"/>
      <c r="D137" s="135" t="s">
        <v>146</v>
      </c>
      <c r="F137" s="136" t="s">
        <v>581</v>
      </c>
      <c r="I137" s="137"/>
      <c r="L137" s="31"/>
      <c r="M137" s="138"/>
      <c r="T137" s="52"/>
      <c r="AT137" s="16" t="s">
        <v>146</v>
      </c>
      <c r="AU137" s="16" t="s">
        <v>84</v>
      </c>
    </row>
    <row r="138" spans="2:65" s="1" customFormat="1" ht="11.25">
      <c r="B138" s="31"/>
      <c r="D138" s="149" t="s">
        <v>236</v>
      </c>
      <c r="F138" s="150" t="s">
        <v>582</v>
      </c>
      <c r="I138" s="137"/>
      <c r="L138" s="31"/>
      <c r="M138" s="138"/>
      <c r="T138" s="52"/>
      <c r="AT138" s="16" t="s">
        <v>236</v>
      </c>
      <c r="AU138" s="16" t="s">
        <v>84</v>
      </c>
    </row>
    <row r="139" spans="2:65" s="12" customFormat="1" ht="11.25">
      <c r="B139" s="151"/>
      <c r="D139" s="135" t="s">
        <v>311</v>
      </c>
      <c r="E139" s="152" t="s">
        <v>19</v>
      </c>
      <c r="F139" s="153" t="s">
        <v>658</v>
      </c>
      <c r="H139" s="154">
        <v>0.78500000000000003</v>
      </c>
      <c r="I139" s="155"/>
      <c r="L139" s="151"/>
      <c r="M139" s="156"/>
      <c r="T139" s="157"/>
      <c r="AT139" s="152" t="s">
        <v>311</v>
      </c>
      <c r="AU139" s="152" t="s">
        <v>84</v>
      </c>
      <c r="AV139" s="12" t="s">
        <v>84</v>
      </c>
      <c r="AW139" s="12" t="s">
        <v>36</v>
      </c>
      <c r="AX139" s="12" t="s">
        <v>74</v>
      </c>
      <c r="AY139" s="152" t="s">
        <v>139</v>
      </c>
    </row>
    <row r="140" spans="2:65" s="12" customFormat="1" ht="11.25">
      <c r="B140" s="151"/>
      <c r="D140" s="135" t="s">
        <v>311</v>
      </c>
      <c r="E140" s="152" t="s">
        <v>19</v>
      </c>
      <c r="F140" s="153" t="s">
        <v>659</v>
      </c>
      <c r="H140" s="154">
        <v>4.5919999999999996</v>
      </c>
      <c r="I140" s="155"/>
      <c r="L140" s="151"/>
      <c r="M140" s="156"/>
      <c r="T140" s="157"/>
      <c r="AT140" s="152" t="s">
        <v>311</v>
      </c>
      <c r="AU140" s="152" t="s">
        <v>84</v>
      </c>
      <c r="AV140" s="12" t="s">
        <v>84</v>
      </c>
      <c r="AW140" s="12" t="s">
        <v>36</v>
      </c>
      <c r="AX140" s="12" t="s">
        <v>74</v>
      </c>
      <c r="AY140" s="152" t="s">
        <v>139</v>
      </c>
    </row>
    <row r="141" spans="2:65" s="13" customFormat="1" ht="11.25">
      <c r="B141" s="158"/>
      <c r="D141" s="135" t="s">
        <v>311</v>
      </c>
      <c r="E141" s="159" t="s">
        <v>19</v>
      </c>
      <c r="F141" s="160" t="s">
        <v>313</v>
      </c>
      <c r="H141" s="161">
        <v>5.3769999999999998</v>
      </c>
      <c r="I141" s="162"/>
      <c r="L141" s="158"/>
      <c r="M141" s="163"/>
      <c r="T141" s="164"/>
      <c r="AT141" s="159" t="s">
        <v>311</v>
      </c>
      <c r="AU141" s="159" t="s">
        <v>84</v>
      </c>
      <c r="AV141" s="13" t="s">
        <v>144</v>
      </c>
      <c r="AW141" s="13" t="s">
        <v>36</v>
      </c>
      <c r="AX141" s="13" t="s">
        <v>82</v>
      </c>
      <c r="AY141" s="159" t="s">
        <v>139</v>
      </c>
    </row>
    <row r="142" spans="2:65" s="1" customFormat="1" ht="16.5" customHeight="1">
      <c r="B142" s="31"/>
      <c r="C142" s="165" t="s">
        <v>307</v>
      </c>
      <c r="D142" s="165" t="s">
        <v>314</v>
      </c>
      <c r="E142" s="166" t="s">
        <v>585</v>
      </c>
      <c r="F142" s="167" t="s">
        <v>586</v>
      </c>
      <c r="G142" s="168" t="s">
        <v>247</v>
      </c>
      <c r="H142" s="169">
        <v>0.82299999999999995</v>
      </c>
      <c r="I142" s="170"/>
      <c r="J142" s="171">
        <f>ROUND(I142*H142,2)</f>
        <v>0</v>
      </c>
      <c r="K142" s="172"/>
      <c r="L142" s="173"/>
      <c r="M142" s="174" t="s">
        <v>19</v>
      </c>
      <c r="N142" s="175" t="s">
        <v>45</v>
      </c>
      <c r="P142" s="131">
        <f>O142*H142</f>
        <v>0</v>
      </c>
      <c r="Q142" s="131">
        <v>0.2</v>
      </c>
      <c r="R142" s="131">
        <f>Q142*H142</f>
        <v>0.1646</v>
      </c>
      <c r="S142" s="131">
        <v>0</v>
      </c>
      <c r="T142" s="132">
        <f>S142*H142</f>
        <v>0</v>
      </c>
      <c r="AR142" s="133" t="s">
        <v>171</v>
      </c>
      <c r="AT142" s="133" t="s">
        <v>314</v>
      </c>
      <c r="AU142" s="133" t="s">
        <v>84</v>
      </c>
      <c r="AY142" s="16" t="s">
        <v>139</v>
      </c>
      <c r="BE142" s="134">
        <f>IF(N142="základní",J142,0)</f>
        <v>0</v>
      </c>
      <c r="BF142" s="134">
        <f>IF(N142="snížená",J142,0)</f>
        <v>0</v>
      </c>
      <c r="BG142" s="134">
        <f>IF(N142="zákl. přenesená",J142,0)</f>
        <v>0</v>
      </c>
      <c r="BH142" s="134">
        <f>IF(N142="sníž. přenesená",J142,0)</f>
        <v>0</v>
      </c>
      <c r="BI142" s="134">
        <f>IF(N142="nulová",J142,0)</f>
        <v>0</v>
      </c>
      <c r="BJ142" s="16" t="s">
        <v>82</v>
      </c>
      <c r="BK142" s="134">
        <f>ROUND(I142*H142,2)</f>
        <v>0</v>
      </c>
      <c r="BL142" s="16" t="s">
        <v>144</v>
      </c>
      <c r="BM142" s="133" t="s">
        <v>729</v>
      </c>
    </row>
    <row r="143" spans="2:65" s="1" customFormat="1" ht="11.25">
      <c r="B143" s="31"/>
      <c r="D143" s="135" t="s">
        <v>146</v>
      </c>
      <c r="F143" s="136" t="s">
        <v>586</v>
      </c>
      <c r="I143" s="137"/>
      <c r="L143" s="31"/>
      <c r="M143" s="138"/>
      <c r="T143" s="52"/>
      <c r="AT143" s="16" t="s">
        <v>146</v>
      </c>
      <c r="AU143" s="16" t="s">
        <v>84</v>
      </c>
    </row>
    <row r="144" spans="2:65" s="12" customFormat="1" ht="11.25">
      <c r="B144" s="151"/>
      <c r="D144" s="135" t="s">
        <v>311</v>
      </c>
      <c r="F144" s="153" t="s">
        <v>661</v>
      </c>
      <c r="H144" s="154">
        <v>0.82299999999999995</v>
      </c>
      <c r="I144" s="155"/>
      <c r="L144" s="151"/>
      <c r="M144" s="156"/>
      <c r="T144" s="157"/>
      <c r="AT144" s="152" t="s">
        <v>311</v>
      </c>
      <c r="AU144" s="152" t="s">
        <v>84</v>
      </c>
      <c r="AV144" s="12" t="s">
        <v>84</v>
      </c>
      <c r="AW144" s="12" t="s">
        <v>4</v>
      </c>
      <c r="AX144" s="12" t="s">
        <v>82</v>
      </c>
      <c r="AY144" s="152" t="s">
        <v>139</v>
      </c>
    </row>
    <row r="145" spans="2:65" s="1" customFormat="1" ht="16.5" customHeight="1">
      <c r="B145" s="31"/>
      <c r="C145" s="121" t="s">
        <v>203</v>
      </c>
      <c r="D145" s="121" t="s">
        <v>140</v>
      </c>
      <c r="E145" s="122" t="s">
        <v>589</v>
      </c>
      <c r="F145" s="123" t="s">
        <v>590</v>
      </c>
      <c r="G145" s="124" t="s">
        <v>247</v>
      </c>
      <c r="H145" s="125">
        <v>101.97</v>
      </c>
      <c r="I145" s="126"/>
      <c r="J145" s="127">
        <f>ROUND(I145*H145,2)</f>
        <v>0</v>
      </c>
      <c r="K145" s="128"/>
      <c r="L145" s="31"/>
      <c r="M145" s="129" t="s">
        <v>19</v>
      </c>
      <c r="N145" s="130" t="s">
        <v>45</v>
      </c>
      <c r="P145" s="131">
        <f>O145*H145</f>
        <v>0</v>
      </c>
      <c r="Q145" s="131">
        <v>0</v>
      </c>
      <c r="R145" s="131">
        <f>Q145*H145</f>
        <v>0</v>
      </c>
      <c r="S145" s="131">
        <v>0</v>
      </c>
      <c r="T145" s="132">
        <f>S145*H145</f>
        <v>0</v>
      </c>
      <c r="AR145" s="133" t="s">
        <v>144</v>
      </c>
      <c r="AT145" s="133" t="s">
        <v>140</v>
      </c>
      <c r="AU145" s="133" t="s">
        <v>84</v>
      </c>
      <c r="AY145" s="16" t="s">
        <v>139</v>
      </c>
      <c r="BE145" s="134">
        <f>IF(N145="základní",J145,0)</f>
        <v>0</v>
      </c>
      <c r="BF145" s="134">
        <f>IF(N145="snížená",J145,0)</f>
        <v>0</v>
      </c>
      <c r="BG145" s="134">
        <f>IF(N145="zákl. přenesená",J145,0)</f>
        <v>0</v>
      </c>
      <c r="BH145" s="134">
        <f>IF(N145="sníž. přenesená",J145,0)</f>
        <v>0</v>
      </c>
      <c r="BI145" s="134">
        <f>IF(N145="nulová",J145,0)</f>
        <v>0</v>
      </c>
      <c r="BJ145" s="16" t="s">
        <v>82</v>
      </c>
      <c r="BK145" s="134">
        <f>ROUND(I145*H145,2)</f>
        <v>0</v>
      </c>
      <c r="BL145" s="16" t="s">
        <v>144</v>
      </c>
      <c r="BM145" s="133" t="s">
        <v>730</v>
      </c>
    </row>
    <row r="146" spans="2:65" s="1" customFormat="1" ht="11.25">
      <c r="B146" s="31"/>
      <c r="D146" s="135" t="s">
        <v>146</v>
      </c>
      <c r="F146" s="136" t="s">
        <v>592</v>
      </c>
      <c r="I146" s="137"/>
      <c r="L146" s="31"/>
      <c r="M146" s="138"/>
      <c r="T146" s="52"/>
      <c r="AT146" s="16" t="s">
        <v>146</v>
      </c>
      <c r="AU146" s="16" t="s">
        <v>84</v>
      </c>
    </row>
    <row r="147" spans="2:65" s="1" customFormat="1" ht="11.25">
      <c r="B147" s="31"/>
      <c r="D147" s="149" t="s">
        <v>236</v>
      </c>
      <c r="F147" s="150" t="s">
        <v>593</v>
      </c>
      <c r="I147" s="137"/>
      <c r="L147" s="31"/>
      <c r="M147" s="138"/>
      <c r="T147" s="52"/>
      <c r="AT147" s="16" t="s">
        <v>236</v>
      </c>
      <c r="AU147" s="16" t="s">
        <v>84</v>
      </c>
    </row>
    <row r="148" spans="2:65" s="1" customFormat="1" ht="39">
      <c r="B148" s="31"/>
      <c r="D148" s="135" t="s">
        <v>147</v>
      </c>
      <c r="F148" s="139" t="s">
        <v>594</v>
      </c>
      <c r="I148" s="137"/>
      <c r="L148" s="31"/>
      <c r="M148" s="138"/>
      <c r="T148" s="52"/>
      <c r="AT148" s="16" t="s">
        <v>147</v>
      </c>
      <c r="AU148" s="16" t="s">
        <v>84</v>
      </c>
    </row>
    <row r="149" spans="2:65" s="12" customFormat="1" ht="11.25">
      <c r="B149" s="151"/>
      <c r="D149" s="135" t="s">
        <v>311</v>
      </c>
      <c r="E149" s="152" t="s">
        <v>19</v>
      </c>
      <c r="F149" s="153" t="s">
        <v>731</v>
      </c>
      <c r="H149" s="154">
        <v>101.97</v>
      </c>
      <c r="I149" s="155"/>
      <c r="L149" s="151"/>
      <c r="M149" s="156"/>
      <c r="T149" s="157"/>
      <c r="AT149" s="152" t="s">
        <v>311</v>
      </c>
      <c r="AU149" s="152" t="s">
        <v>84</v>
      </c>
      <c r="AV149" s="12" t="s">
        <v>84</v>
      </c>
      <c r="AW149" s="12" t="s">
        <v>36</v>
      </c>
      <c r="AX149" s="12" t="s">
        <v>74</v>
      </c>
      <c r="AY149" s="152" t="s">
        <v>139</v>
      </c>
    </row>
    <row r="150" spans="2:65" s="13" customFormat="1" ht="11.25">
      <c r="B150" s="158"/>
      <c r="D150" s="135" t="s">
        <v>311</v>
      </c>
      <c r="E150" s="159" t="s">
        <v>19</v>
      </c>
      <c r="F150" s="160" t="s">
        <v>313</v>
      </c>
      <c r="H150" s="161">
        <v>101.97</v>
      </c>
      <c r="I150" s="162"/>
      <c r="L150" s="158"/>
      <c r="M150" s="163"/>
      <c r="T150" s="164"/>
      <c r="AT150" s="159" t="s">
        <v>311</v>
      </c>
      <c r="AU150" s="159" t="s">
        <v>84</v>
      </c>
      <c r="AV150" s="13" t="s">
        <v>144</v>
      </c>
      <c r="AW150" s="13" t="s">
        <v>36</v>
      </c>
      <c r="AX150" s="13" t="s">
        <v>82</v>
      </c>
      <c r="AY150" s="159" t="s">
        <v>139</v>
      </c>
    </row>
    <row r="151" spans="2:65" s="1" customFormat="1" ht="21.75" customHeight="1">
      <c r="B151" s="31"/>
      <c r="C151" s="121" t="s">
        <v>209</v>
      </c>
      <c r="D151" s="121" t="s">
        <v>140</v>
      </c>
      <c r="E151" s="122" t="s">
        <v>605</v>
      </c>
      <c r="F151" s="123" t="s">
        <v>606</v>
      </c>
      <c r="G151" s="124" t="s">
        <v>247</v>
      </c>
      <c r="H151" s="125">
        <v>101.97</v>
      </c>
      <c r="I151" s="126"/>
      <c r="J151" s="127">
        <f>ROUND(I151*H151,2)</f>
        <v>0</v>
      </c>
      <c r="K151" s="128"/>
      <c r="L151" s="31"/>
      <c r="M151" s="129" t="s">
        <v>19</v>
      </c>
      <c r="N151" s="130" t="s">
        <v>45</v>
      </c>
      <c r="P151" s="131">
        <f>O151*H151</f>
        <v>0</v>
      </c>
      <c r="Q151" s="131">
        <v>0</v>
      </c>
      <c r="R151" s="131">
        <f>Q151*H151</f>
        <v>0</v>
      </c>
      <c r="S151" s="131">
        <v>0</v>
      </c>
      <c r="T151" s="132">
        <f>S151*H151</f>
        <v>0</v>
      </c>
      <c r="AR151" s="133" t="s">
        <v>144</v>
      </c>
      <c r="AT151" s="133" t="s">
        <v>140</v>
      </c>
      <c r="AU151" s="133" t="s">
        <v>84</v>
      </c>
      <c r="AY151" s="16" t="s">
        <v>139</v>
      </c>
      <c r="BE151" s="134">
        <f>IF(N151="základní",J151,0)</f>
        <v>0</v>
      </c>
      <c r="BF151" s="134">
        <f>IF(N151="snížená",J151,0)</f>
        <v>0</v>
      </c>
      <c r="BG151" s="134">
        <f>IF(N151="zákl. přenesená",J151,0)</f>
        <v>0</v>
      </c>
      <c r="BH151" s="134">
        <f>IF(N151="sníž. přenesená",J151,0)</f>
        <v>0</v>
      </c>
      <c r="BI151" s="134">
        <f>IF(N151="nulová",J151,0)</f>
        <v>0</v>
      </c>
      <c r="BJ151" s="16" t="s">
        <v>82</v>
      </c>
      <c r="BK151" s="134">
        <f>ROUND(I151*H151,2)</f>
        <v>0</v>
      </c>
      <c r="BL151" s="16" t="s">
        <v>144</v>
      </c>
      <c r="BM151" s="133" t="s">
        <v>732</v>
      </c>
    </row>
    <row r="152" spans="2:65" s="1" customFormat="1" ht="11.25">
      <c r="B152" s="31"/>
      <c r="D152" s="135" t="s">
        <v>146</v>
      </c>
      <c r="F152" s="136" t="s">
        <v>608</v>
      </c>
      <c r="I152" s="137"/>
      <c r="L152" s="31"/>
      <c r="M152" s="138"/>
      <c r="T152" s="52"/>
      <c r="AT152" s="16" t="s">
        <v>146</v>
      </c>
      <c r="AU152" s="16" t="s">
        <v>84</v>
      </c>
    </row>
    <row r="153" spans="2:65" s="1" customFormat="1" ht="11.25">
      <c r="B153" s="31"/>
      <c r="D153" s="149" t="s">
        <v>236</v>
      </c>
      <c r="F153" s="150" t="s">
        <v>609</v>
      </c>
      <c r="I153" s="137"/>
      <c r="L153" s="31"/>
      <c r="M153" s="138"/>
      <c r="T153" s="52"/>
      <c r="AT153" s="16" t="s">
        <v>236</v>
      </c>
      <c r="AU153" s="16" t="s">
        <v>84</v>
      </c>
    </row>
    <row r="154" spans="2:65" s="12" customFormat="1" ht="11.25">
      <c r="B154" s="151"/>
      <c r="D154" s="135" t="s">
        <v>311</v>
      </c>
      <c r="E154" s="152" t="s">
        <v>19</v>
      </c>
      <c r="F154" s="153" t="s">
        <v>731</v>
      </c>
      <c r="H154" s="154">
        <v>101.97</v>
      </c>
      <c r="I154" s="155"/>
      <c r="L154" s="151"/>
      <c r="M154" s="156"/>
      <c r="T154" s="157"/>
      <c r="AT154" s="152" t="s">
        <v>311</v>
      </c>
      <c r="AU154" s="152" t="s">
        <v>84</v>
      </c>
      <c r="AV154" s="12" t="s">
        <v>84</v>
      </c>
      <c r="AW154" s="12" t="s">
        <v>36</v>
      </c>
      <c r="AX154" s="12" t="s">
        <v>74</v>
      </c>
      <c r="AY154" s="152" t="s">
        <v>139</v>
      </c>
    </row>
    <row r="155" spans="2:65" s="13" customFormat="1" ht="11.25">
      <c r="B155" s="158"/>
      <c r="D155" s="135" t="s">
        <v>311</v>
      </c>
      <c r="E155" s="159" t="s">
        <v>19</v>
      </c>
      <c r="F155" s="160" t="s">
        <v>313</v>
      </c>
      <c r="H155" s="161">
        <v>101.97</v>
      </c>
      <c r="I155" s="162"/>
      <c r="L155" s="158"/>
      <c r="M155" s="163"/>
      <c r="T155" s="164"/>
      <c r="AT155" s="159" t="s">
        <v>311</v>
      </c>
      <c r="AU155" s="159" t="s">
        <v>84</v>
      </c>
      <c r="AV155" s="13" t="s">
        <v>144</v>
      </c>
      <c r="AW155" s="13" t="s">
        <v>36</v>
      </c>
      <c r="AX155" s="13" t="s">
        <v>82</v>
      </c>
      <c r="AY155" s="159" t="s">
        <v>139</v>
      </c>
    </row>
    <row r="156" spans="2:65" s="1" customFormat="1" ht="24.2" customHeight="1">
      <c r="B156" s="31"/>
      <c r="C156" s="121" t="s">
        <v>215</v>
      </c>
      <c r="D156" s="121" t="s">
        <v>140</v>
      </c>
      <c r="E156" s="122" t="s">
        <v>613</v>
      </c>
      <c r="F156" s="123" t="s">
        <v>614</v>
      </c>
      <c r="G156" s="124" t="s">
        <v>247</v>
      </c>
      <c r="H156" s="125">
        <v>203.94</v>
      </c>
      <c r="I156" s="126"/>
      <c r="J156" s="127">
        <f>ROUND(I156*H156,2)</f>
        <v>0</v>
      </c>
      <c r="K156" s="128"/>
      <c r="L156" s="31"/>
      <c r="M156" s="129" t="s">
        <v>19</v>
      </c>
      <c r="N156" s="130" t="s">
        <v>45</v>
      </c>
      <c r="P156" s="131">
        <f>O156*H156</f>
        <v>0</v>
      </c>
      <c r="Q156" s="131">
        <v>0</v>
      </c>
      <c r="R156" s="131">
        <f>Q156*H156</f>
        <v>0</v>
      </c>
      <c r="S156" s="131">
        <v>0</v>
      </c>
      <c r="T156" s="132">
        <f>S156*H156</f>
        <v>0</v>
      </c>
      <c r="AR156" s="133" t="s">
        <v>144</v>
      </c>
      <c r="AT156" s="133" t="s">
        <v>140</v>
      </c>
      <c r="AU156" s="133" t="s">
        <v>84</v>
      </c>
      <c r="AY156" s="16" t="s">
        <v>139</v>
      </c>
      <c r="BE156" s="134">
        <f>IF(N156="základní",J156,0)</f>
        <v>0</v>
      </c>
      <c r="BF156" s="134">
        <f>IF(N156="snížená",J156,0)</f>
        <v>0</v>
      </c>
      <c r="BG156" s="134">
        <f>IF(N156="zákl. přenesená",J156,0)</f>
        <v>0</v>
      </c>
      <c r="BH156" s="134">
        <f>IF(N156="sníž. přenesená",J156,0)</f>
        <v>0</v>
      </c>
      <c r="BI156" s="134">
        <f>IF(N156="nulová",J156,0)</f>
        <v>0</v>
      </c>
      <c r="BJ156" s="16" t="s">
        <v>82</v>
      </c>
      <c r="BK156" s="134">
        <f>ROUND(I156*H156,2)</f>
        <v>0</v>
      </c>
      <c r="BL156" s="16" t="s">
        <v>144</v>
      </c>
      <c r="BM156" s="133" t="s">
        <v>733</v>
      </c>
    </row>
    <row r="157" spans="2:65" s="1" customFormat="1" ht="19.5">
      <c r="B157" s="31"/>
      <c r="D157" s="135" t="s">
        <v>146</v>
      </c>
      <c r="F157" s="136" t="s">
        <v>616</v>
      </c>
      <c r="I157" s="137"/>
      <c r="L157" s="31"/>
      <c r="M157" s="138"/>
      <c r="T157" s="52"/>
      <c r="AT157" s="16" t="s">
        <v>146</v>
      </c>
      <c r="AU157" s="16" t="s">
        <v>84</v>
      </c>
    </row>
    <row r="158" spans="2:65" s="1" customFormat="1" ht="11.25">
      <c r="B158" s="31"/>
      <c r="D158" s="149" t="s">
        <v>236</v>
      </c>
      <c r="F158" s="150" t="s">
        <v>617</v>
      </c>
      <c r="I158" s="137"/>
      <c r="L158" s="31"/>
      <c r="M158" s="138"/>
      <c r="T158" s="52"/>
      <c r="AT158" s="16" t="s">
        <v>236</v>
      </c>
      <c r="AU158" s="16" t="s">
        <v>84</v>
      </c>
    </row>
    <row r="159" spans="2:65" s="12" customFormat="1" ht="11.25">
      <c r="B159" s="151"/>
      <c r="D159" s="135" t="s">
        <v>311</v>
      </c>
      <c r="E159" s="152" t="s">
        <v>19</v>
      </c>
      <c r="F159" s="153" t="s">
        <v>731</v>
      </c>
      <c r="H159" s="154">
        <v>101.97</v>
      </c>
      <c r="I159" s="155"/>
      <c r="L159" s="151"/>
      <c r="M159" s="156"/>
      <c r="T159" s="157"/>
      <c r="AT159" s="152" t="s">
        <v>311</v>
      </c>
      <c r="AU159" s="152" t="s">
        <v>84</v>
      </c>
      <c r="AV159" s="12" t="s">
        <v>84</v>
      </c>
      <c r="AW159" s="12" t="s">
        <v>36</v>
      </c>
      <c r="AX159" s="12" t="s">
        <v>74</v>
      </c>
      <c r="AY159" s="152" t="s">
        <v>139</v>
      </c>
    </row>
    <row r="160" spans="2:65" s="13" customFormat="1" ht="11.25">
      <c r="B160" s="158"/>
      <c r="D160" s="135" t="s">
        <v>311</v>
      </c>
      <c r="E160" s="159" t="s">
        <v>19</v>
      </c>
      <c r="F160" s="160" t="s">
        <v>313</v>
      </c>
      <c r="H160" s="161">
        <v>101.97</v>
      </c>
      <c r="I160" s="162"/>
      <c r="L160" s="158"/>
      <c r="M160" s="163"/>
      <c r="T160" s="164"/>
      <c r="AT160" s="159" t="s">
        <v>311</v>
      </c>
      <c r="AU160" s="159" t="s">
        <v>84</v>
      </c>
      <c r="AV160" s="13" t="s">
        <v>144</v>
      </c>
      <c r="AW160" s="13" t="s">
        <v>36</v>
      </c>
      <c r="AX160" s="13" t="s">
        <v>82</v>
      </c>
      <c r="AY160" s="159" t="s">
        <v>139</v>
      </c>
    </row>
    <row r="161" spans="2:65" s="12" customFormat="1" ht="11.25">
      <c r="B161" s="151"/>
      <c r="D161" s="135" t="s">
        <v>311</v>
      </c>
      <c r="F161" s="153" t="s">
        <v>734</v>
      </c>
      <c r="H161" s="154">
        <v>203.94</v>
      </c>
      <c r="I161" s="155"/>
      <c r="L161" s="151"/>
      <c r="M161" s="156"/>
      <c r="T161" s="157"/>
      <c r="AT161" s="152" t="s">
        <v>311</v>
      </c>
      <c r="AU161" s="152" t="s">
        <v>84</v>
      </c>
      <c r="AV161" s="12" t="s">
        <v>84</v>
      </c>
      <c r="AW161" s="12" t="s">
        <v>4</v>
      </c>
      <c r="AX161" s="12" t="s">
        <v>82</v>
      </c>
      <c r="AY161" s="152" t="s">
        <v>139</v>
      </c>
    </row>
    <row r="162" spans="2:65" s="1" customFormat="1" ht="16.5" customHeight="1">
      <c r="B162" s="31"/>
      <c r="C162" s="121" t="s">
        <v>7</v>
      </c>
      <c r="D162" s="121" t="s">
        <v>140</v>
      </c>
      <c r="E162" s="122" t="s">
        <v>735</v>
      </c>
      <c r="F162" s="123" t="s">
        <v>736</v>
      </c>
      <c r="G162" s="124" t="s">
        <v>151</v>
      </c>
      <c r="H162" s="125">
        <v>1</v>
      </c>
      <c r="I162" s="126"/>
      <c r="J162" s="127">
        <f>ROUND(I162*H162,2)</f>
        <v>0</v>
      </c>
      <c r="K162" s="128"/>
      <c r="L162" s="31"/>
      <c r="M162" s="129" t="s">
        <v>19</v>
      </c>
      <c r="N162" s="130" t="s">
        <v>45</v>
      </c>
      <c r="P162" s="131">
        <f>O162*H162</f>
        <v>0</v>
      </c>
      <c r="Q162" s="131">
        <v>0</v>
      </c>
      <c r="R162" s="131">
        <f>Q162*H162</f>
        <v>0</v>
      </c>
      <c r="S162" s="131">
        <v>0</v>
      </c>
      <c r="T162" s="132">
        <f>S162*H162</f>
        <v>0</v>
      </c>
      <c r="AR162" s="133" t="s">
        <v>144</v>
      </c>
      <c r="AT162" s="133" t="s">
        <v>140</v>
      </c>
      <c r="AU162" s="133" t="s">
        <v>84</v>
      </c>
      <c r="AY162" s="16" t="s">
        <v>139</v>
      </c>
      <c r="BE162" s="134">
        <f>IF(N162="základní",J162,0)</f>
        <v>0</v>
      </c>
      <c r="BF162" s="134">
        <f>IF(N162="snížená",J162,0)</f>
        <v>0</v>
      </c>
      <c r="BG162" s="134">
        <f>IF(N162="zákl. přenesená",J162,0)</f>
        <v>0</v>
      </c>
      <c r="BH162" s="134">
        <f>IF(N162="sníž. přenesená",J162,0)</f>
        <v>0</v>
      </c>
      <c r="BI162" s="134">
        <f>IF(N162="nulová",J162,0)</f>
        <v>0</v>
      </c>
      <c r="BJ162" s="16" t="s">
        <v>82</v>
      </c>
      <c r="BK162" s="134">
        <f>ROUND(I162*H162,2)</f>
        <v>0</v>
      </c>
      <c r="BL162" s="16" t="s">
        <v>144</v>
      </c>
      <c r="BM162" s="133" t="s">
        <v>737</v>
      </c>
    </row>
    <row r="163" spans="2:65" s="1" customFormat="1" ht="11.25">
      <c r="B163" s="31"/>
      <c r="D163" s="135" t="s">
        <v>146</v>
      </c>
      <c r="F163" s="136" t="s">
        <v>736</v>
      </c>
      <c r="I163" s="137"/>
      <c r="L163" s="31"/>
      <c r="M163" s="138"/>
      <c r="T163" s="52"/>
      <c r="AT163" s="16" t="s">
        <v>146</v>
      </c>
      <c r="AU163" s="16" t="s">
        <v>84</v>
      </c>
    </row>
    <row r="164" spans="2:65" s="10" customFormat="1" ht="22.9" customHeight="1">
      <c r="B164" s="111"/>
      <c r="D164" s="112" t="s">
        <v>73</v>
      </c>
      <c r="E164" s="147" t="s">
        <v>272</v>
      </c>
      <c r="F164" s="147" t="s">
        <v>273</v>
      </c>
      <c r="I164" s="114"/>
      <c r="J164" s="148">
        <f>BK164</f>
        <v>0</v>
      </c>
      <c r="L164" s="111"/>
      <c r="M164" s="116"/>
      <c r="P164" s="117">
        <f>SUM(P165:P167)</f>
        <v>0</v>
      </c>
      <c r="R164" s="117">
        <f>SUM(R165:R167)</f>
        <v>0</v>
      </c>
      <c r="T164" s="118">
        <f>SUM(T165:T167)</f>
        <v>0</v>
      </c>
      <c r="AR164" s="112" t="s">
        <v>82</v>
      </c>
      <c r="AT164" s="119" t="s">
        <v>73</v>
      </c>
      <c r="AU164" s="119" t="s">
        <v>82</v>
      </c>
      <c r="AY164" s="112" t="s">
        <v>139</v>
      </c>
      <c r="BK164" s="120">
        <f>SUM(BK165:BK167)</f>
        <v>0</v>
      </c>
    </row>
    <row r="165" spans="2:65" s="1" customFormat="1" ht="24.2" customHeight="1">
      <c r="B165" s="31"/>
      <c r="C165" s="121" t="s">
        <v>219</v>
      </c>
      <c r="D165" s="121" t="s">
        <v>140</v>
      </c>
      <c r="E165" s="122" t="s">
        <v>624</v>
      </c>
      <c r="F165" s="123" t="s">
        <v>625</v>
      </c>
      <c r="G165" s="124" t="s">
        <v>276</v>
      </c>
      <c r="H165" s="125">
        <v>0.16500000000000001</v>
      </c>
      <c r="I165" s="126"/>
      <c r="J165" s="127">
        <f>ROUND(I165*H165,2)</f>
        <v>0</v>
      </c>
      <c r="K165" s="128"/>
      <c r="L165" s="31"/>
      <c r="M165" s="129" t="s">
        <v>19</v>
      </c>
      <c r="N165" s="130" t="s">
        <v>45</v>
      </c>
      <c r="P165" s="131">
        <f>O165*H165</f>
        <v>0</v>
      </c>
      <c r="Q165" s="131">
        <v>0</v>
      </c>
      <c r="R165" s="131">
        <f>Q165*H165</f>
        <v>0</v>
      </c>
      <c r="S165" s="131">
        <v>0</v>
      </c>
      <c r="T165" s="132">
        <f>S165*H165</f>
        <v>0</v>
      </c>
      <c r="AR165" s="133" t="s">
        <v>144</v>
      </c>
      <c r="AT165" s="133" t="s">
        <v>140</v>
      </c>
      <c r="AU165" s="133" t="s">
        <v>84</v>
      </c>
      <c r="AY165" s="16" t="s">
        <v>139</v>
      </c>
      <c r="BE165" s="134">
        <f>IF(N165="základní",J165,0)</f>
        <v>0</v>
      </c>
      <c r="BF165" s="134">
        <f>IF(N165="snížená",J165,0)</f>
        <v>0</v>
      </c>
      <c r="BG165" s="134">
        <f>IF(N165="zákl. přenesená",J165,0)</f>
        <v>0</v>
      </c>
      <c r="BH165" s="134">
        <f>IF(N165="sníž. přenesená",J165,0)</f>
        <v>0</v>
      </c>
      <c r="BI165" s="134">
        <f>IF(N165="nulová",J165,0)</f>
        <v>0</v>
      </c>
      <c r="BJ165" s="16" t="s">
        <v>82</v>
      </c>
      <c r="BK165" s="134">
        <f>ROUND(I165*H165,2)</f>
        <v>0</v>
      </c>
      <c r="BL165" s="16" t="s">
        <v>144</v>
      </c>
      <c r="BM165" s="133" t="s">
        <v>738</v>
      </c>
    </row>
    <row r="166" spans="2:65" s="1" customFormat="1" ht="19.5">
      <c r="B166" s="31"/>
      <c r="D166" s="135" t="s">
        <v>146</v>
      </c>
      <c r="F166" s="136" t="s">
        <v>627</v>
      </c>
      <c r="I166" s="137"/>
      <c r="L166" s="31"/>
      <c r="M166" s="138"/>
      <c r="T166" s="52"/>
      <c r="AT166" s="16" t="s">
        <v>146</v>
      </c>
      <c r="AU166" s="16" t="s">
        <v>84</v>
      </c>
    </row>
    <row r="167" spans="2:65" s="1" customFormat="1" ht="11.25">
      <c r="B167" s="31"/>
      <c r="D167" s="149" t="s">
        <v>236</v>
      </c>
      <c r="F167" s="150" t="s">
        <v>628</v>
      </c>
      <c r="I167" s="137"/>
      <c r="L167" s="31"/>
      <c r="M167" s="140"/>
      <c r="N167" s="141"/>
      <c r="O167" s="141"/>
      <c r="P167" s="141"/>
      <c r="Q167" s="141"/>
      <c r="R167" s="141"/>
      <c r="S167" s="141"/>
      <c r="T167" s="142"/>
      <c r="AT167" s="16" t="s">
        <v>236</v>
      </c>
      <c r="AU167" s="16" t="s">
        <v>84</v>
      </c>
    </row>
    <row r="168" spans="2:65" s="1" customFormat="1" ht="6.95" customHeight="1">
      <c r="B168" s="40"/>
      <c r="C168" s="41"/>
      <c r="D168" s="41"/>
      <c r="E168" s="41"/>
      <c r="F168" s="41"/>
      <c r="G168" s="41"/>
      <c r="H168" s="41"/>
      <c r="I168" s="41"/>
      <c r="J168" s="41"/>
      <c r="K168" s="41"/>
      <c r="L168" s="31"/>
    </row>
  </sheetData>
  <sheetProtection algorithmName="SHA-512" hashValue="OV5WUodymiqmM1HoAAaiZ5jXcNSoScyZLa6Oc9VMJlxbocQF6qIigrveaTRFj44UBbUHDX0OE348+iiIJ+M4ww==" saltValue="sUSHvsLBb3C33xUGVnAwAWhzwb9djB8ikT8OtplpOGpnP8baBLia4X5wcSkfMd0Kwt0GMWF+Q8uDOYNw0W7XpA==" spinCount="100000" sheet="1" objects="1" scenarios="1" formatColumns="0" formatRows="0" autoFilter="0"/>
  <autoFilter ref="C81:K167" xr:uid="{00000000-0009-0000-0000-000009000000}"/>
  <mergeCells count="9">
    <mergeCell ref="E50:H50"/>
    <mergeCell ref="E72:H72"/>
    <mergeCell ref="E74:H74"/>
    <mergeCell ref="L2:V2"/>
    <mergeCell ref="E7:H7"/>
    <mergeCell ref="E9:H9"/>
    <mergeCell ref="E18:H18"/>
    <mergeCell ref="E27:H27"/>
    <mergeCell ref="E48:H48"/>
  </mergeCells>
  <hyperlinks>
    <hyperlink ref="F87" r:id="rId1" xr:uid="{00000000-0004-0000-0900-000000000000}"/>
    <hyperlink ref="F92" r:id="rId2" xr:uid="{00000000-0004-0000-0900-000001000000}"/>
    <hyperlink ref="F114" r:id="rId3" xr:uid="{00000000-0004-0000-0900-000002000000}"/>
    <hyperlink ref="F119" r:id="rId4" xr:uid="{00000000-0004-0000-0900-000003000000}"/>
    <hyperlink ref="F132" r:id="rId5" xr:uid="{00000000-0004-0000-0900-000004000000}"/>
    <hyperlink ref="F138" r:id="rId6" xr:uid="{00000000-0004-0000-0900-000005000000}"/>
    <hyperlink ref="F147" r:id="rId7" xr:uid="{00000000-0004-0000-0900-000006000000}"/>
    <hyperlink ref="F153" r:id="rId8" xr:uid="{00000000-0004-0000-0900-000007000000}"/>
    <hyperlink ref="F158" r:id="rId9" xr:uid="{00000000-0004-0000-0900-000008000000}"/>
    <hyperlink ref="F167" r:id="rId10" xr:uid="{00000000-0004-0000-0900-000009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B2:BM238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80"/>
      <c r="M2" s="280"/>
      <c r="N2" s="280"/>
      <c r="O2" s="280"/>
      <c r="P2" s="280"/>
      <c r="Q2" s="280"/>
      <c r="R2" s="280"/>
      <c r="S2" s="280"/>
      <c r="T2" s="280"/>
      <c r="U2" s="280"/>
      <c r="V2" s="280"/>
      <c r="AT2" s="16" t="s">
        <v>111</v>
      </c>
    </row>
    <row r="3" spans="2:4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84</v>
      </c>
    </row>
    <row r="4" spans="2:46" ht="24.95" customHeight="1">
      <c r="B4" s="19"/>
      <c r="D4" s="20" t="s">
        <v>115</v>
      </c>
      <c r="L4" s="19"/>
      <c r="M4" s="84" t="s">
        <v>10</v>
      </c>
      <c r="AT4" s="16" t="s">
        <v>4</v>
      </c>
    </row>
    <row r="5" spans="2:46" ht="6.95" customHeight="1">
      <c r="B5" s="19"/>
      <c r="L5" s="19"/>
    </row>
    <row r="6" spans="2:46" ht="12" customHeight="1">
      <c r="B6" s="19"/>
      <c r="D6" s="26" t="s">
        <v>16</v>
      </c>
      <c r="L6" s="19"/>
    </row>
    <row r="7" spans="2:46" ht="16.5" customHeight="1">
      <c r="B7" s="19"/>
      <c r="E7" s="306" t="str">
        <f>'Rekapitulace stavby'!K6</f>
        <v>Revitalizační opatření mokřad Boskovice</v>
      </c>
      <c r="F7" s="307"/>
      <c r="G7" s="307"/>
      <c r="H7" s="307"/>
      <c r="L7" s="19"/>
    </row>
    <row r="8" spans="2:46" s="1" customFormat="1" ht="12" customHeight="1">
      <c r="B8" s="31"/>
      <c r="D8" s="26" t="s">
        <v>116</v>
      </c>
      <c r="L8" s="31"/>
    </row>
    <row r="9" spans="2:46" s="1" customFormat="1" ht="16.5" customHeight="1">
      <c r="B9" s="31"/>
      <c r="E9" s="273" t="s">
        <v>739</v>
      </c>
      <c r="F9" s="308"/>
      <c r="G9" s="308"/>
      <c r="H9" s="308"/>
      <c r="L9" s="31"/>
    </row>
    <row r="10" spans="2:46" s="1" customFormat="1" ht="11.25">
      <c r="B10" s="31"/>
      <c r="L10" s="31"/>
    </row>
    <row r="11" spans="2:46" s="1" customFormat="1" ht="12" customHeight="1">
      <c r="B11" s="31"/>
      <c r="D11" s="26" t="s">
        <v>18</v>
      </c>
      <c r="F11" s="24" t="s">
        <v>19</v>
      </c>
      <c r="I11" s="26" t="s">
        <v>20</v>
      </c>
      <c r="J11" s="24" t="s">
        <v>19</v>
      </c>
      <c r="L11" s="31"/>
    </row>
    <row r="12" spans="2:46" s="1" customFormat="1" ht="12" customHeight="1">
      <c r="B12" s="31"/>
      <c r="D12" s="26" t="s">
        <v>21</v>
      </c>
      <c r="F12" s="24" t="s">
        <v>740</v>
      </c>
      <c r="I12" s="26" t="s">
        <v>23</v>
      </c>
      <c r="J12" s="48" t="str">
        <f>'Rekapitulace stavby'!AN8</f>
        <v>21. 5. 2024</v>
      </c>
      <c r="L12" s="31"/>
    </row>
    <row r="13" spans="2:46" s="1" customFormat="1" ht="10.9" customHeight="1">
      <c r="B13" s="31"/>
      <c r="L13" s="31"/>
    </row>
    <row r="14" spans="2:46" s="1" customFormat="1" ht="12" customHeight="1">
      <c r="B14" s="31"/>
      <c r="D14" s="26" t="s">
        <v>25</v>
      </c>
      <c r="I14" s="26" t="s">
        <v>26</v>
      </c>
      <c r="J14" s="24" t="str">
        <f>IF('Rekapitulace stavby'!AN10="","",'Rekapitulace stavby'!AN10)</f>
        <v>00279978</v>
      </c>
      <c r="L14" s="31"/>
    </row>
    <row r="15" spans="2:46" s="1" customFormat="1" ht="18" customHeight="1">
      <c r="B15" s="31"/>
      <c r="E15" s="24" t="str">
        <f>IF('Rekapitulace stavby'!E11="","",'Rekapitulace stavby'!E11)</f>
        <v>Město Boskovice</v>
      </c>
      <c r="I15" s="26" t="s">
        <v>29</v>
      </c>
      <c r="J15" s="24" t="str">
        <f>IF('Rekapitulace stavby'!AN11="","",'Rekapitulace stavby'!AN11)</f>
        <v/>
      </c>
      <c r="L15" s="31"/>
    </row>
    <row r="16" spans="2:46" s="1" customFormat="1" ht="6.95" customHeight="1">
      <c r="B16" s="31"/>
      <c r="L16" s="31"/>
    </row>
    <row r="17" spans="2:12" s="1" customFormat="1" ht="12" customHeight="1">
      <c r="B17" s="31"/>
      <c r="D17" s="26" t="s">
        <v>30</v>
      </c>
      <c r="I17" s="26" t="s">
        <v>26</v>
      </c>
      <c r="J17" s="27" t="str">
        <f>'Rekapitulace stavby'!AN13</f>
        <v>Vyplň údaj</v>
      </c>
      <c r="L17" s="31"/>
    </row>
    <row r="18" spans="2:12" s="1" customFormat="1" ht="18" customHeight="1">
      <c r="B18" s="31"/>
      <c r="E18" s="309" t="str">
        <f>'Rekapitulace stavby'!E14</f>
        <v>Vyplň údaj</v>
      </c>
      <c r="F18" s="279"/>
      <c r="G18" s="279"/>
      <c r="H18" s="279"/>
      <c r="I18" s="26" t="s">
        <v>29</v>
      </c>
      <c r="J18" s="27" t="str">
        <f>'Rekapitulace stavby'!AN14</f>
        <v>Vyplň údaj</v>
      </c>
      <c r="L18" s="31"/>
    </row>
    <row r="19" spans="2:12" s="1" customFormat="1" ht="6.95" customHeight="1">
      <c r="B19" s="31"/>
      <c r="L19" s="31"/>
    </row>
    <row r="20" spans="2:12" s="1" customFormat="1" ht="12" customHeight="1">
      <c r="B20" s="31"/>
      <c r="D20" s="26" t="s">
        <v>32</v>
      </c>
      <c r="I20" s="26" t="s">
        <v>26</v>
      </c>
      <c r="J20" s="24" t="str">
        <f>IF('Rekapitulace stavby'!AN16="","",'Rekapitulace stavby'!AN16)</f>
        <v>04373863</v>
      </c>
      <c r="L20" s="31"/>
    </row>
    <row r="21" spans="2:12" s="1" customFormat="1" ht="18" customHeight="1">
      <c r="B21" s="31"/>
      <c r="E21" s="24" t="str">
        <f>IF('Rekapitulace stavby'!E17="","",'Rekapitulace stavby'!E17)</f>
        <v>Ing. Vít Pučálek</v>
      </c>
      <c r="I21" s="26" t="s">
        <v>29</v>
      </c>
      <c r="J21" s="24" t="str">
        <f>IF('Rekapitulace stavby'!AN17="","",'Rekapitulace stavby'!AN17)</f>
        <v>CZ8208233528</v>
      </c>
      <c r="L21" s="31"/>
    </row>
    <row r="22" spans="2:12" s="1" customFormat="1" ht="6.95" customHeight="1">
      <c r="B22" s="31"/>
      <c r="L22" s="31"/>
    </row>
    <row r="23" spans="2:12" s="1" customFormat="1" ht="12" customHeight="1">
      <c r="B23" s="31"/>
      <c r="D23" s="26" t="s">
        <v>37</v>
      </c>
      <c r="I23" s="26" t="s">
        <v>26</v>
      </c>
      <c r="J23" s="24" t="str">
        <f>IF('Rekapitulace stavby'!AN19="","",'Rekapitulace stavby'!AN19)</f>
        <v>04373863</v>
      </c>
      <c r="L23" s="31"/>
    </row>
    <row r="24" spans="2:12" s="1" customFormat="1" ht="18" customHeight="1">
      <c r="B24" s="31"/>
      <c r="E24" s="24" t="str">
        <f>IF('Rekapitulace stavby'!E20="","",'Rekapitulace stavby'!E20)</f>
        <v>Ing. Vít Pučálek</v>
      </c>
      <c r="I24" s="26" t="s">
        <v>29</v>
      </c>
      <c r="J24" s="24" t="str">
        <f>IF('Rekapitulace stavby'!AN20="","",'Rekapitulace stavby'!AN20)</f>
        <v/>
      </c>
      <c r="L24" s="31"/>
    </row>
    <row r="25" spans="2:12" s="1" customFormat="1" ht="6.95" customHeight="1">
      <c r="B25" s="31"/>
      <c r="L25" s="31"/>
    </row>
    <row r="26" spans="2:12" s="1" customFormat="1" ht="12" customHeight="1">
      <c r="B26" s="31"/>
      <c r="D26" s="26" t="s">
        <v>38</v>
      </c>
      <c r="L26" s="31"/>
    </row>
    <row r="27" spans="2:12" s="7" customFormat="1" ht="16.5" customHeight="1">
      <c r="B27" s="85"/>
      <c r="E27" s="284" t="s">
        <v>19</v>
      </c>
      <c r="F27" s="284"/>
      <c r="G27" s="284"/>
      <c r="H27" s="284"/>
      <c r="L27" s="85"/>
    </row>
    <row r="28" spans="2:12" s="1" customFormat="1" ht="6.95" customHeight="1">
      <c r="B28" s="31"/>
      <c r="L28" s="31"/>
    </row>
    <row r="29" spans="2:12" s="1" customFormat="1" ht="6.95" customHeight="1">
      <c r="B29" s="31"/>
      <c r="D29" s="49"/>
      <c r="E29" s="49"/>
      <c r="F29" s="49"/>
      <c r="G29" s="49"/>
      <c r="H29" s="49"/>
      <c r="I29" s="49"/>
      <c r="J29" s="49"/>
      <c r="K29" s="49"/>
      <c r="L29" s="31"/>
    </row>
    <row r="30" spans="2:12" s="1" customFormat="1" ht="25.35" customHeight="1">
      <c r="B30" s="31"/>
      <c r="D30" s="86" t="s">
        <v>40</v>
      </c>
      <c r="J30" s="62">
        <f>ROUND(J96, 2)</f>
        <v>0</v>
      </c>
      <c r="L30" s="31"/>
    </row>
    <row r="31" spans="2:12" s="1" customFormat="1" ht="6.95" customHeight="1">
      <c r="B31" s="31"/>
      <c r="D31" s="49"/>
      <c r="E31" s="49"/>
      <c r="F31" s="49"/>
      <c r="G31" s="49"/>
      <c r="H31" s="49"/>
      <c r="I31" s="49"/>
      <c r="J31" s="49"/>
      <c r="K31" s="49"/>
      <c r="L31" s="31"/>
    </row>
    <row r="32" spans="2:12" s="1" customFormat="1" ht="14.45" customHeight="1">
      <c r="B32" s="31"/>
      <c r="F32" s="34" t="s">
        <v>42</v>
      </c>
      <c r="I32" s="34" t="s">
        <v>41</v>
      </c>
      <c r="J32" s="34" t="s">
        <v>43</v>
      </c>
      <c r="L32" s="31"/>
    </row>
    <row r="33" spans="2:12" s="1" customFormat="1" ht="14.45" customHeight="1">
      <c r="B33" s="31"/>
      <c r="D33" s="51" t="s">
        <v>44</v>
      </c>
      <c r="E33" s="26" t="s">
        <v>45</v>
      </c>
      <c r="F33" s="87">
        <f>ROUND((SUM(BE96:BE237)),  2)</f>
        <v>0</v>
      </c>
      <c r="I33" s="88">
        <v>0.21</v>
      </c>
      <c r="J33" s="87">
        <f>ROUND(((SUM(BE96:BE237))*I33),  2)</f>
        <v>0</v>
      </c>
      <c r="L33" s="31"/>
    </row>
    <row r="34" spans="2:12" s="1" customFormat="1" ht="14.45" customHeight="1">
      <c r="B34" s="31"/>
      <c r="E34" s="26" t="s">
        <v>46</v>
      </c>
      <c r="F34" s="87">
        <f>ROUND((SUM(BF96:BF237)),  2)</f>
        <v>0</v>
      </c>
      <c r="I34" s="88">
        <v>0.12</v>
      </c>
      <c r="J34" s="87">
        <f>ROUND(((SUM(BF96:BF237))*I34),  2)</f>
        <v>0</v>
      </c>
      <c r="L34" s="31"/>
    </row>
    <row r="35" spans="2:12" s="1" customFormat="1" ht="14.45" hidden="1" customHeight="1">
      <c r="B35" s="31"/>
      <c r="E35" s="26" t="s">
        <v>47</v>
      </c>
      <c r="F35" s="87">
        <f>ROUND((SUM(BG96:BG237)),  2)</f>
        <v>0</v>
      </c>
      <c r="I35" s="88">
        <v>0.21</v>
      </c>
      <c r="J35" s="87">
        <f>0</f>
        <v>0</v>
      </c>
      <c r="L35" s="31"/>
    </row>
    <row r="36" spans="2:12" s="1" customFormat="1" ht="14.45" hidden="1" customHeight="1">
      <c r="B36" s="31"/>
      <c r="E36" s="26" t="s">
        <v>48</v>
      </c>
      <c r="F36" s="87">
        <f>ROUND((SUM(BH96:BH237)),  2)</f>
        <v>0</v>
      </c>
      <c r="I36" s="88">
        <v>0.12</v>
      </c>
      <c r="J36" s="87">
        <f>0</f>
        <v>0</v>
      </c>
      <c r="L36" s="31"/>
    </row>
    <row r="37" spans="2:12" s="1" customFormat="1" ht="14.45" hidden="1" customHeight="1">
      <c r="B37" s="31"/>
      <c r="E37" s="26" t="s">
        <v>49</v>
      </c>
      <c r="F37" s="87">
        <f>ROUND((SUM(BI96:BI237)),  2)</f>
        <v>0</v>
      </c>
      <c r="I37" s="88">
        <v>0</v>
      </c>
      <c r="J37" s="87">
        <f>0</f>
        <v>0</v>
      </c>
      <c r="L37" s="31"/>
    </row>
    <row r="38" spans="2:12" s="1" customFormat="1" ht="6.95" customHeight="1">
      <c r="B38" s="31"/>
      <c r="L38" s="31"/>
    </row>
    <row r="39" spans="2:12" s="1" customFormat="1" ht="25.35" customHeight="1">
      <c r="B39" s="31"/>
      <c r="C39" s="89"/>
      <c r="D39" s="90" t="s">
        <v>50</v>
      </c>
      <c r="E39" s="53"/>
      <c r="F39" s="53"/>
      <c r="G39" s="91" t="s">
        <v>51</v>
      </c>
      <c r="H39" s="92" t="s">
        <v>52</v>
      </c>
      <c r="I39" s="53"/>
      <c r="J39" s="93">
        <f>SUM(J30:J37)</f>
        <v>0</v>
      </c>
      <c r="K39" s="94"/>
      <c r="L39" s="31"/>
    </row>
    <row r="40" spans="2:12" s="1" customFormat="1" ht="14.45" customHeight="1">
      <c r="B40" s="40"/>
      <c r="C40" s="41"/>
      <c r="D40" s="41"/>
      <c r="E40" s="41"/>
      <c r="F40" s="41"/>
      <c r="G40" s="41"/>
      <c r="H40" s="41"/>
      <c r="I40" s="41"/>
      <c r="J40" s="41"/>
      <c r="K40" s="41"/>
      <c r="L40" s="31"/>
    </row>
    <row r="44" spans="2:12" s="1" customFormat="1" ht="6.95" customHeight="1">
      <c r="B44" s="42"/>
      <c r="C44" s="43"/>
      <c r="D44" s="43"/>
      <c r="E44" s="43"/>
      <c r="F44" s="43"/>
      <c r="G44" s="43"/>
      <c r="H44" s="43"/>
      <c r="I44" s="43"/>
      <c r="J44" s="43"/>
      <c r="K44" s="43"/>
      <c r="L44" s="31"/>
    </row>
    <row r="45" spans="2:12" s="1" customFormat="1" ht="24.95" customHeight="1">
      <c r="B45" s="31"/>
      <c r="C45" s="20" t="s">
        <v>118</v>
      </c>
      <c r="L45" s="31"/>
    </row>
    <row r="46" spans="2:12" s="1" customFormat="1" ht="6.95" customHeight="1">
      <c r="B46" s="31"/>
      <c r="L46" s="31"/>
    </row>
    <row r="47" spans="2:12" s="1" customFormat="1" ht="12" customHeight="1">
      <c r="B47" s="31"/>
      <c r="C47" s="26" t="s">
        <v>16</v>
      </c>
      <c r="L47" s="31"/>
    </row>
    <row r="48" spans="2:12" s="1" customFormat="1" ht="16.5" customHeight="1">
      <c r="B48" s="31"/>
      <c r="E48" s="306" t="str">
        <f>E7</f>
        <v>Revitalizační opatření mokřad Boskovice</v>
      </c>
      <c r="F48" s="307"/>
      <c r="G48" s="307"/>
      <c r="H48" s="307"/>
      <c r="L48" s="31"/>
    </row>
    <row r="49" spans="2:47" s="1" customFormat="1" ht="12" customHeight="1">
      <c r="B49" s="31"/>
      <c r="C49" s="26" t="s">
        <v>116</v>
      </c>
      <c r="L49" s="31"/>
    </row>
    <row r="50" spans="2:47" s="1" customFormat="1" ht="16.5" customHeight="1">
      <c r="B50" s="31"/>
      <c r="E50" s="273" t="str">
        <f>E9</f>
        <v>06 - SO 06 Altán</v>
      </c>
      <c r="F50" s="308"/>
      <c r="G50" s="308"/>
      <c r="H50" s="308"/>
      <c r="L50" s="31"/>
    </row>
    <row r="51" spans="2:47" s="1" customFormat="1" ht="6.95" customHeight="1">
      <c r="B51" s="31"/>
      <c r="L51" s="31"/>
    </row>
    <row r="52" spans="2:47" s="1" customFormat="1" ht="12" customHeight="1">
      <c r="B52" s="31"/>
      <c r="C52" s="26" t="s">
        <v>21</v>
      </c>
      <c r="F52" s="24" t="str">
        <f>F12</f>
        <v xml:space="preserve"> </v>
      </c>
      <c r="I52" s="26" t="s">
        <v>23</v>
      </c>
      <c r="J52" s="48" t="str">
        <f>IF(J12="","",J12)</f>
        <v>21. 5. 2024</v>
      </c>
      <c r="L52" s="31"/>
    </row>
    <row r="53" spans="2:47" s="1" customFormat="1" ht="6.95" customHeight="1">
      <c r="B53" s="31"/>
      <c r="L53" s="31"/>
    </row>
    <row r="54" spans="2:47" s="1" customFormat="1" ht="15.2" customHeight="1">
      <c r="B54" s="31"/>
      <c r="C54" s="26" t="s">
        <v>25</v>
      </c>
      <c r="F54" s="24" t="str">
        <f>E15</f>
        <v>Město Boskovice</v>
      </c>
      <c r="I54" s="26" t="s">
        <v>32</v>
      </c>
      <c r="J54" s="29" t="str">
        <f>E21</f>
        <v>Ing. Vít Pučálek</v>
      </c>
      <c r="L54" s="31"/>
    </row>
    <row r="55" spans="2:47" s="1" customFormat="1" ht="15.2" customHeight="1">
      <c r="B55" s="31"/>
      <c r="C55" s="26" t="s">
        <v>30</v>
      </c>
      <c r="F55" s="24" t="str">
        <f>IF(E18="","",E18)</f>
        <v>Vyplň údaj</v>
      </c>
      <c r="I55" s="26" t="s">
        <v>37</v>
      </c>
      <c r="J55" s="29" t="str">
        <f>E24</f>
        <v>Ing. Vít Pučálek</v>
      </c>
      <c r="L55" s="31"/>
    </row>
    <row r="56" spans="2:47" s="1" customFormat="1" ht="10.35" customHeight="1">
      <c r="B56" s="31"/>
      <c r="L56" s="31"/>
    </row>
    <row r="57" spans="2:47" s="1" customFormat="1" ht="29.25" customHeight="1">
      <c r="B57" s="31"/>
      <c r="C57" s="95" t="s">
        <v>119</v>
      </c>
      <c r="D57" s="89"/>
      <c r="E57" s="89"/>
      <c r="F57" s="89"/>
      <c r="G57" s="89"/>
      <c r="H57" s="89"/>
      <c r="I57" s="89"/>
      <c r="J57" s="96" t="s">
        <v>120</v>
      </c>
      <c r="K57" s="89"/>
      <c r="L57" s="31"/>
    </row>
    <row r="58" spans="2:47" s="1" customFormat="1" ht="10.35" customHeight="1">
      <c r="B58" s="31"/>
      <c r="L58" s="31"/>
    </row>
    <row r="59" spans="2:47" s="1" customFormat="1" ht="22.9" customHeight="1">
      <c r="B59" s="31"/>
      <c r="C59" s="97" t="s">
        <v>72</v>
      </c>
      <c r="J59" s="62">
        <f>J96</f>
        <v>0</v>
      </c>
      <c r="L59" s="31"/>
      <c r="AU59" s="16" t="s">
        <v>121</v>
      </c>
    </row>
    <row r="60" spans="2:47" s="8" customFormat="1" ht="24.95" customHeight="1">
      <c r="B60" s="98"/>
      <c r="D60" s="99" t="s">
        <v>741</v>
      </c>
      <c r="E60" s="100"/>
      <c r="F60" s="100"/>
      <c r="G60" s="100"/>
      <c r="H60" s="100"/>
      <c r="I60" s="100"/>
      <c r="J60" s="101">
        <f>J97</f>
        <v>0</v>
      </c>
      <c r="L60" s="98"/>
    </row>
    <row r="61" spans="2:47" s="8" customFormat="1" ht="24.95" customHeight="1">
      <c r="B61" s="98"/>
      <c r="D61" s="99" t="s">
        <v>742</v>
      </c>
      <c r="E61" s="100"/>
      <c r="F61" s="100"/>
      <c r="G61" s="100"/>
      <c r="H61" s="100"/>
      <c r="I61" s="100"/>
      <c r="J61" s="101">
        <f>J102</f>
        <v>0</v>
      </c>
      <c r="L61" s="98"/>
    </row>
    <row r="62" spans="2:47" s="8" customFormat="1" ht="24.95" customHeight="1">
      <c r="B62" s="98"/>
      <c r="D62" s="99" t="s">
        <v>743</v>
      </c>
      <c r="E62" s="100"/>
      <c r="F62" s="100"/>
      <c r="G62" s="100"/>
      <c r="H62" s="100"/>
      <c r="I62" s="100"/>
      <c r="J62" s="101">
        <f>J107</f>
        <v>0</v>
      </c>
      <c r="L62" s="98"/>
    </row>
    <row r="63" spans="2:47" s="8" customFormat="1" ht="24.95" customHeight="1">
      <c r="B63" s="98"/>
      <c r="D63" s="99" t="s">
        <v>744</v>
      </c>
      <c r="E63" s="100"/>
      <c r="F63" s="100"/>
      <c r="G63" s="100"/>
      <c r="H63" s="100"/>
      <c r="I63" s="100"/>
      <c r="J63" s="101">
        <f>J118</f>
        <v>0</v>
      </c>
      <c r="L63" s="98"/>
    </row>
    <row r="64" spans="2:47" s="8" customFormat="1" ht="24.95" customHeight="1">
      <c r="B64" s="98"/>
      <c r="D64" s="99" t="s">
        <v>745</v>
      </c>
      <c r="E64" s="100"/>
      <c r="F64" s="100"/>
      <c r="G64" s="100"/>
      <c r="H64" s="100"/>
      <c r="I64" s="100"/>
      <c r="J64" s="101">
        <f>J131</f>
        <v>0</v>
      </c>
      <c r="L64" s="98"/>
    </row>
    <row r="65" spans="2:12" s="8" customFormat="1" ht="24.95" customHeight="1">
      <c r="B65" s="98"/>
      <c r="D65" s="99" t="s">
        <v>746</v>
      </c>
      <c r="E65" s="100"/>
      <c r="F65" s="100"/>
      <c r="G65" s="100"/>
      <c r="H65" s="100"/>
      <c r="I65" s="100"/>
      <c r="J65" s="101">
        <f>J134</f>
        <v>0</v>
      </c>
      <c r="L65" s="98"/>
    </row>
    <row r="66" spans="2:12" s="8" customFormat="1" ht="24.95" customHeight="1">
      <c r="B66" s="98"/>
      <c r="D66" s="99" t="s">
        <v>747</v>
      </c>
      <c r="E66" s="100"/>
      <c r="F66" s="100"/>
      <c r="G66" s="100"/>
      <c r="H66" s="100"/>
      <c r="I66" s="100"/>
      <c r="J66" s="101">
        <f>J137</f>
        <v>0</v>
      </c>
      <c r="L66" s="98"/>
    </row>
    <row r="67" spans="2:12" s="8" customFormat="1" ht="24.95" customHeight="1">
      <c r="B67" s="98"/>
      <c r="D67" s="99" t="s">
        <v>748</v>
      </c>
      <c r="E67" s="100"/>
      <c r="F67" s="100"/>
      <c r="G67" s="100"/>
      <c r="H67" s="100"/>
      <c r="I67" s="100"/>
      <c r="J67" s="101">
        <f>J140</f>
        <v>0</v>
      </c>
      <c r="L67" s="98"/>
    </row>
    <row r="68" spans="2:12" s="8" customFormat="1" ht="24.95" customHeight="1">
      <c r="B68" s="98"/>
      <c r="D68" s="99" t="s">
        <v>749</v>
      </c>
      <c r="E68" s="100"/>
      <c r="F68" s="100"/>
      <c r="G68" s="100"/>
      <c r="H68" s="100"/>
      <c r="I68" s="100"/>
      <c r="J68" s="101">
        <f>J143</f>
        <v>0</v>
      </c>
      <c r="L68" s="98"/>
    </row>
    <row r="69" spans="2:12" s="8" customFormat="1" ht="24.95" customHeight="1">
      <c r="B69" s="98"/>
      <c r="D69" s="99" t="s">
        <v>750</v>
      </c>
      <c r="E69" s="100"/>
      <c r="F69" s="100"/>
      <c r="G69" s="100"/>
      <c r="H69" s="100"/>
      <c r="I69" s="100"/>
      <c r="J69" s="101">
        <f>J146</f>
        <v>0</v>
      </c>
      <c r="L69" s="98"/>
    </row>
    <row r="70" spans="2:12" s="8" customFormat="1" ht="24.95" customHeight="1">
      <c r="B70" s="98"/>
      <c r="D70" s="99" t="s">
        <v>751</v>
      </c>
      <c r="E70" s="100"/>
      <c r="F70" s="100"/>
      <c r="G70" s="100"/>
      <c r="H70" s="100"/>
      <c r="I70" s="100"/>
      <c r="J70" s="101">
        <f>J165</f>
        <v>0</v>
      </c>
      <c r="L70" s="98"/>
    </row>
    <row r="71" spans="2:12" s="8" customFormat="1" ht="24.95" customHeight="1">
      <c r="B71" s="98"/>
      <c r="D71" s="99" t="s">
        <v>752</v>
      </c>
      <c r="E71" s="100"/>
      <c r="F71" s="100"/>
      <c r="G71" s="100"/>
      <c r="H71" s="100"/>
      <c r="I71" s="100"/>
      <c r="J71" s="101">
        <f>J190</f>
        <v>0</v>
      </c>
      <c r="L71" s="98"/>
    </row>
    <row r="72" spans="2:12" s="8" customFormat="1" ht="24.95" customHeight="1">
      <c r="B72" s="98"/>
      <c r="D72" s="99" t="s">
        <v>753</v>
      </c>
      <c r="E72" s="100"/>
      <c r="F72" s="100"/>
      <c r="G72" s="100"/>
      <c r="H72" s="100"/>
      <c r="I72" s="100"/>
      <c r="J72" s="101">
        <f>J199</f>
        <v>0</v>
      </c>
      <c r="L72" s="98"/>
    </row>
    <row r="73" spans="2:12" s="8" customFormat="1" ht="24.95" customHeight="1">
      <c r="B73" s="98"/>
      <c r="D73" s="99" t="s">
        <v>754</v>
      </c>
      <c r="E73" s="100"/>
      <c r="F73" s="100"/>
      <c r="G73" s="100"/>
      <c r="H73" s="100"/>
      <c r="I73" s="100"/>
      <c r="J73" s="101">
        <f>J220</f>
        <v>0</v>
      </c>
      <c r="L73" s="98"/>
    </row>
    <row r="74" spans="2:12" s="8" customFormat="1" ht="24.95" customHeight="1">
      <c r="B74" s="98"/>
      <c r="D74" s="99" t="s">
        <v>755</v>
      </c>
      <c r="E74" s="100"/>
      <c r="F74" s="100"/>
      <c r="G74" s="100"/>
      <c r="H74" s="100"/>
      <c r="I74" s="100"/>
      <c r="J74" s="101">
        <f>J227</f>
        <v>0</v>
      </c>
      <c r="L74" s="98"/>
    </row>
    <row r="75" spans="2:12" s="8" customFormat="1" ht="24.95" customHeight="1">
      <c r="B75" s="98"/>
      <c r="D75" s="99" t="s">
        <v>756</v>
      </c>
      <c r="E75" s="100"/>
      <c r="F75" s="100"/>
      <c r="G75" s="100"/>
      <c r="H75" s="100"/>
      <c r="I75" s="100"/>
      <c r="J75" s="101">
        <f>J230</f>
        <v>0</v>
      </c>
      <c r="L75" s="98"/>
    </row>
    <row r="76" spans="2:12" s="8" customFormat="1" ht="24.95" customHeight="1">
      <c r="B76" s="98"/>
      <c r="D76" s="99" t="s">
        <v>757</v>
      </c>
      <c r="E76" s="100"/>
      <c r="F76" s="100"/>
      <c r="G76" s="100"/>
      <c r="H76" s="100"/>
      <c r="I76" s="100"/>
      <c r="J76" s="101">
        <f>J237</f>
        <v>0</v>
      </c>
      <c r="L76" s="98"/>
    </row>
    <row r="77" spans="2:12" s="1" customFormat="1" ht="21.75" customHeight="1">
      <c r="B77" s="31"/>
      <c r="L77" s="31"/>
    </row>
    <row r="78" spans="2:12" s="1" customFormat="1" ht="6.95" customHeight="1">
      <c r="B78" s="40"/>
      <c r="C78" s="41"/>
      <c r="D78" s="41"/>
      <c r="E78" s="41"/>
      <c r="F78" s="41"/>
      <c r="G78" s="41"/>
      <c r="H78" s="41"/>
      <c r="I78" s="41"/>
      <c r="J78" s="41"/>
      <c r="K78" s="41"/>
      <c r="L78" s="31"/>
    </row>
    <row r="82" spans="2:63" s="1" customFormat="1" ht="6.95" customHeight="1">
      <c r="B82" s="42"/>
      <c r="C82" s="43"/>
      <c r="D82" s="43"/>
      <c r="E82" s="43"/>
      <c r="F82" s="43"/>
      <c r="G82" s="43"/>
      <c r="H82" s="43"/>
      <c r="I82" s="43"/>
      <c r="J82" s="43"/>
      <c r="K82" s="43"/>
      <c r="L82" s="31"/>
    </row>
    <row r="83" spans="2:63" s="1" customFormat="1" ht="24.95" customHeight="1">
      <c r="B83" s="31"/>
      <c r="C83" s="20" t="s">
        <v>123</v>
      </c>
      <c r="L83" s="31"/>
    </row>
    <row r="84" spans="2:63" s="1" customFormat="1" ht="6.95" customHeight="1">
      <c r="B84" s="31"/>
      <c r="L84" s="31"/>
    </row>
    <row r="85" spans="2:63" s="1" customFormat="1" ht="12" customHeight="1">
      <c r="B85" s="31"/>
      <c r="C85" s="26" t="s">
        <v>16</v>
      </c>
      <c r="L85" s="31"/>
    </row>
    <row r="86" spans="2:63" s="1" customFormat="1" ht="16.5" customHeight="1">
      <c r="B86" s="31"/>
      <c r="E86" s="306" t="str">
        <f>E7</f>
        <v>Revitalizační opatření mokřad Boskovice</v>
      </c>
      <c r="F86" s="307"/>
      <c r="G86" s="307"/>
      <c r="H86" s="307"/>
      <c r="L86" s="31"/>
    </row>
    <row r="87" spans="2:63" s="1" customFormat="1" ht="12" customHeight="1">
      <c r="B87" s="31"/>
      <c r="C87" s="26" t="s">
        <v>116</v>
      </c>
      <c r="L87" s="31"/>
    </row>
    <row r="88" spans="2:63" s="1" customFormat="1" ht="16.5" customHeight="1">
      <c r="B88" s="31"/>
      <c r="E88" s="273" t="str">
        <f>E9</f>
        <v>06 - SO 06 Altán</v>
      </c>
      <c r="F88" s="308"/>
      <c r="G88" s="308"/>
      <c r="H88" s="308"/>
      <c r="L88" s="31"/>
    </row>
    <row r="89" spans="2:63" s="1" customFormat="1" ht="6.95" customHeight="1">
      <c r="B89" s="31"/>
      <c r="L89" s="31"/>
    </row>
    <row r="90" spans="2:63" s="1" customFormat="1" ht="12" customHeight="1">
      <c r="B90" s="31"/>
      <c r="C90" s="26" t="s">
        <v>21</v>
      </c>
      <c r="F90" s="24" t="str">
        <f>F12</f>
        <v xml:space="preserve"> </v>
      </c>
      <c r="I90" s="26" t="s">
        <v>23</v>
      </c>
      <c r="J90" s="48" t="str">
        <f>IF(J12="","",J12)</f>
        <v>21. 5. 2024</v>
      </c>
      <c r="L90" s="31"/>
    </row>
    <row r="91" spans="2:63" s="1" customFormat="1" ht="6.95" customHeight="1">
      <c r="B91" s="31"/>
      <c r="L91" s="31"/>
    </row>
    <row r="92" spans="2:63" s="1" customFormat="1" ht="15.2" customHeight="1">
      <c r="B92" s="31"/>
      <c r="C92" s="26" t="s">
        <v>25</v>
      </c>
      <c r="F92" s="24" t="str">
        <f>E15</f>
        <v>Město Boskovice</v>
      </c>
      <c r="I92" s="26" t="s">
        <v>32</v>
      </c>
      <c r="J92" s="29" t="str">
        <f>E21</f>
        <v>Ing. Vít Pučálek</v>
      </c>
      <c r="L92" s="31"/>
    </row>
    <row r="93" spans="2:63" s="1" customFormat="1" ht="15.2" customHeight="1">
      <c r="B93" s="31"/>
      <c r="C93" s="26" t="s">
        <v>30</v>
      </c>
      <c r="F93" s="24" t="str">
        <f>IF(E18="","",E18)</f>
        <v>Vyplň údaj</v>
      </c>
      <c r="I93" s="26" t="s">
        <v>37</v>
      </c>
      <c r="J93" s="29" t="str">
        <f>E24</f>
        <v>Ing. Vít Pučálek</v>
      </c>
      <c r="L93" s="31"/>
    </row>
    <row r="94" spans="2:63" s="1" customFormat="1" ht="10.35" customHeight="1">
      <c r="B94" s="31"/>
      <c r="L94" s="31"/>
    </row>
    <row r="95" spans="2:63" s="9" customFormat="1" ht="29.25" customHeight="1">
      <c r="B95" s="102"/>
      <c r="C95" s="103" t="s">
        <v>124</v>
      </c>
      <c r="D95" s="104" t="s">
        <v>59</v>
      </c>
      <c r="E95" s="104" t="s">
        <v>55</v>
      </c>
      <c r="F95" s="104" t="s">
        <v>56</v>
      </c>
      <c r="G95" s="104" t="s">
        <v>125</v>
      </c>
      <c r="H95" s="104" t="s">
        <v>126</v>
      </c>
      <c r="I95" s="104" t="s">
        <v>127</v>
      </c>
      <c r="J95" s="105" t="s">
        <v>120</v>
      </c>
      <c r="K95" s="106" t="s">
        <v>128</v>
      </c>
      <c r="L95" s="102"/>
      <c r="M95" s="55" t="s">
        <v>19</v>
      </c>
      <c r="N95" s="56" t="s">
        <v>44</v>
      </c>
      <c r="O95" s="56" t="s">
        <v>129</v>
      </c>
      <c r="P95" s="56" t="s">
        <v>130</v>
      </c>
      <c r="Q95" s="56" t="s">
        <v>131</v>
      </c>
      <c r="R95" s="56" t="s">
        <v>132</v>
      </c>
      <c r="S95" s="56" t="s">
        <v>133</v>
      </c>
      <c r="T95" s="57" t="s">
        <v>134</v>
      </c>
    </row>
    <row r="96" spans="2:63" s="1" customFormat="1" ht="22.9" customHeight="1">
      <c r="B96" s="31"/>
      <c r="C96" s="60" t="s">
        <v>135</v>
      </c>
      <c r="J96" s="107">
        <f>BK96</f>
        <v>0</v>
      </c>
      <c r="L96" s="31"/>
      <c r="M96" s="58"/>
      <c r="N96" s="49"/>
      <c r="O96" s="49"/>
      <c r="P96" s="108">
        <f>P97+P102+P107+P118+P131+P134+P137+P140+P143+P146+P165+P190+P199+P220+P227+P230+P237</f>
        <v>0</v>
      </c>
      <c r="Q96" s="49"/>
      <c r="R96" s="108">
        <f>R97+R102+R107+R118+R131+R134+R137+R140+R143+R146+R165+R190+R199+R220+R227+R230+R237</f>
        <v>0</v>
      </c>
      <c r="S96" s="49"/>
      <c r="T96" s="109">
        <f>T97+T102+T107+T118+T131+T134+T137+T140+T143+T146+T165+T190+T199+T220+T227+T230+T237</f>
        <v>0</v>
      </c>
      <c r="AT96" s="16" t="s">
        <v>73</v>
      </c>
      <c r="AU96" s="16" t="s">
        <v>121</v>
      </c>
      <c r="BK96" s="110">
        <f>BK97+BK102+BK107+BK118+BK131+BK134+BK137+BK140+BK143+BK146+BK165+BK190+BK199+BK220+BK227+BK230+BK237</f>
        <v>0</v>
      </c>
    </row>
    <row r="97" spans="2:65" s="10" customFormat="1" ht="25.9" customHeight="1">
      <c r="B97" s="111"/>
      <c r="D97" s="112" t="s">
        <v>73</v>
      </c>
      <c r="E97" s="113" t="s">
        <v>82</v>
      </c>
      <c r="F97" s="113" t="s">
        <v>230</v>
      </c>
      <c r="I97" s="114"/>
      <c r="J97" s="115">
        <f>BK97</f>
        <v>0</v>
      </c>
      <c r="L97" s="111"/>
      <c r="M97" s="116"/>
      <c r="P97" s="117">
        <f>SUM(P98:P101)</f>
        <v>0</v>
      </c>
      <c r="R97" s="117">
        <f>SUM(R98:R101)</f>
        <v>0</v>
      </c>
      <c r="T97" s="118">
        <f>SUM(T98:T101)</f>
        <v>0</v>
      </c>
      <c r="AR97" s="112" t="s">
        <v>82</v>
      </c>
      <c r="AT97" s="119" t="s">
        <v>73</v>
      </c>
      <c r="AU97" s="119" t="s">
        <v>74</v>
      </c>
      <c r="AY97" s="112" t="s">
        <v>139</v>
      </c>
      <c r="BK97" s="120">
        <f>SUM(BK98:BK101)</f>
        <v>0</v>
      </c>
    </row>
    <row r="98" spans="2:65" s="1" customFormat="1" ht="16.5" customHeight="1">
      <c r="B98" s="31"/>
      <c r="C98" s="121" t="s">
        <v>82</v>
      </c>
      <c r="D98" s="121" t="s">
        <v>140</v>
      </c>
      <c r="E98" s="122" t="s">
        <v>758</v>
      </c>
      <c r="F98" s="123" t="s">
        <v>759</v>
      </c>
      <c r="G98" s="124" t="s">
        <v>247</v>
      </c>
      <c r="H98" s="125">
        <v>0.86399999999999999</v>
      </c>
      <c r="I98" s="126"/>
      <c r="J98" s="127">
        <f>ROUND(I98*H98,2)</f>
        <v>0</v>
      </c>
      <c r="K98" s="128"/>
      <c r="L98" s="31"/>
      <c r="M98" s="129" t="s">
        <v>19</v>
      </c>
      <c r="N98" s="130" t="s">
        <v>45</v>
      </c>
      <c r="P98" s="131">
        <f>O98*H98</f>
        <v>0</v>
      </c>
      <c r="Q98" s="131">
        <v>0</v>
      </c>
      <c r="R98" s="131">
        <f>Q98*H98</f>
        <v>0</v>
      </c>
      <c r="S98" s="131">
        <v>0</v>
      </c>
      <c r="T98" s="132">
        <f>S98*H98</f>
        <v>0</v>
      </c>
      <c r="AR98" s="133" t="s">
        <v>144</v>
      </c>
      <c r="AT98" s="133" t="s">
        <v>140</v>
      </c>
      <c r="AU98" s="133" t="s">
        <v>82</v>
      </c>
      <c r="AY98" s="16" t="s">
        <v>139</v>
      </c>
      <c r="BE98" s="134">
        <f>IF(N98="základní",J98,0)</f>
        <v>0</v>
      </c>
      <c r="BF98" s="134">
        <f>IF(N98="snížená",J98,0)</f>
        <v>0</v>
      </c>
      <c r="BG98" s="134">
        <f>IF(N98="zákl. přenesená",J98,0)</f>
        <v>0</v>
      </c>
      <c r="BH98" s="134">
        <f>IF(N98="sníž. přenesená",J98,0)</f>
        <v>0</v>
      </c>
      <c r="BI98" s="134">
        <f>IF(N98="nulová",J98,0)</f>
        <v>0</v>
      </c>
      <c r="BJ98" s="16" t="s">
        <v>82</v>
      </c>
      <c r="BK98" s="134">
        <f>ROUND(I98*H98,2)</f>
        <v>0</v>
      </c>
      <c r="BL98" s="16" t="s">
        <v>144</v>
      </c>
      <c r="BM98" s="133" t="s">
        <v>84</v>
      </c>
    </row>
    <row r="99" spans="2:65" s="1" customFormat="1" ht="11.25">
      <c r="B99" s="31"/>
      <c r="D99" s="135" t="s">
        <v>146</v>
      </c>
      <c r="F99" s="136" t="s">
        <v>759</v>
      </c>
      <c r="I99" s="137"/>
      <c r="L99" s="31"/>
      <c r="M99" s="138"/>
      <c r="T99" s="52"/>
      <c r="AT99" s="16" t="s">
        <v>146</v>
      </c>
      <c r="AU99" s="16" t="s">
        <v>82</v>
      </c>
    </row>
    <row r="100" spans="2:65" s="1" customFormat="1" ht="16.5" customHeight="1">
      <c r="B100" s="31"/>
      <c r="C100" s="121" t="s">
        <v>84</v>
      </c>
      <c r="D100" s="121" t="s">
        <v>140</v>
      </c>
      <c r="E100" s="122" t="s">
        <v>760</v>
      </c>
      <c r="F100" s="123" t="s">
        <v>761</v>
      </c>
      <c r="G100" s="124" t="s">
        <v>370</v>
      </c>
      <c r="H100" s="125">
        <v>26</v>
      </c>
      <c r="I100" s="126"/>
      <c r="J100" s="127">
        <f>ROUND(I100*H100,2)</f>
        <v>0</v>
      </c>
      <c r="K100" s="128"/>
      <c r="L100" s="31"/>
      <c r="M100" s="129" t="s">
        <v>19</v>
      </c>
      <c r="N100" s="130" t="s">
        <v>45</v>
      </c>
      <c r="P100" s="131">
        <f>O100*H100</f>
        <v>0</v>
      </c>
      <c r="Q100" s="131">
        <v>0</v>
      </c>
      <c r="R100" s="131">
        <f>Q100*H100</f>
        <v>0</v>
      </c>
      <c r="S100" s="131">
        <v>0</v>
      </c>
      <c r="T100" s="132">
        <f>S100*H100</f>
        <v>0</v>
      </c>
      <c r="AR100" s="133" t="s">
        <v>144</v>
      </c>
      <c r="AT100" s="133" t="s">
        <v>140</v>
      </c>
      <c r="AU100" s="133" t="s">
        <v>82</v>
      </c>
      <c r="AY100" s="16" t="s">
        <v>139</v>
      </c>
      <c r="BE100" s="134">
        <f>IF(N100="základní",J100,0)</f>
        <v>0</v>
      </c>
      <c r="BF100" s="134">
        <f>IF(N100="snížená",J100,0)</f>
        <v>0</v>
      </c>
      <c r="BG100" s="134">
        <f>IF(N100="zákl. přenesená",J100,0)</f>
        <v>0</v>
      </c>
      <c r="BH100" s="134">
        <f>IF(N100="sníž. přenesená",J100,0)</f>
        <v>0</v>
      </c>
      <c r="BI100" s="134">
        <f>IF(N100="nulová",J100,0)</f>
        <v>0</v>
      </c>
      <c r="BJ100" s="16" t="s">
        <v>82</v>
      </c>
      <c r="BK100" s="134">
        <f>ROUND(I100*H100,2)</f>
        <v>0</v>
      </c>
      <c r="BL100" s="16" t="s">
        <v>144</v>
      </c>
      <c r="BM100" s="133" t="s">
        <v>144</v>
      </c>
    </row>
    <row r="101" spans="2:65" s="1" customFormat="1" ht="11.25">
      <c r="B101" s="31"/>
      <c r="D101" s="135" t="s">
        <v>146</v>
      </c>
      <c r="F101" s="136" t="s">
        <v>761</v>
      </c>
      <c r="I101" s="137"/>
      <c r="L101" s="31"/>
      <c r="M101" s="138"/>
      <c r="T101" s="52"/>
      <c r="AT101" s="16" t="s">
        <v>146</v>
      </c>
      <c r="AU101" s="16" t="s">
        <v>82</v>
      </c>
    </row>
    <row r="102" spans="2:65" s="10" customFormat="1" ht="25.9" customHeight="1">
      <c r="B102" s="111"/>
      <c r="D102" s="112" t="s">
        <v>73</v>
      </c>
      <c r="E102" s="113" t="s">
        <v>8</v>
      </c>
      <c r="F102" s="113" t="s">
        <v>762</v>
      </c>
      <c r="I102" s="114"/>
      <c r="J102" s="115">
        <f>BK102</f>
        <v>0</v>
      </c>
      <c r="L102" s="111"/>
      <c r="M102" s="116"/>
      <c r="P102" s="117">
        <f>SUM(P103:P106)</f>
        <v>0</v>
      </c>
      <c r="R102" s="117">
        <f>SUM(R103:R106)</f>
        <v>0</v>
      </c>
      <c r="T102" s="118">
        <f>SUM(T103:T106)</f>
        <v>0</v>
      </c>
      <c r="AR102" s="112" t="s">
        <v>82</v>
      </c>
      <c r="AT102" s="119" t="s">
        <v>73</v>
      </c>
      <c r="AU102" s="119" t="s">
        <v>74</v>
      </c>
      <c r="AY102" s="112" t="s">
        <v>139</v>
      </c>
      <c r="BK102" s="120">
        <f>SUM(BK103:BK106)</f>
        <v>0</v>
      </c>
    </row>
    <row r="103" spans="2:65" s="1" customFormat="1" ht="16.5" customHeight="1">
      <c r="B103" s="31"/>
      <c r="C103" s="121" t="s">
        <v>154</v>
      </c>
      <c r="D103" s="121" t="s">
        <v>140</v>
      </c>
      <c r="E103" s="122" t="s">
        <v>763</v>
      </c>
      <c r="F103" s="123" t="s">
        <v>764</v>
      </c>
      <c r="G103" s="124" t="s">
        <v>247</v>
      </c>
      <c r="H103" s="125">
        <v>12.25</v>
      </c>
      <c r="I103" s="126"/>
      <c r="J103" s="127">
        <f>ROUND(I103*H103,2)</f>
        <v>0</v>
      </c>
      <c r="K103" s="128"/>
      <c r="L103" s="31"/>
      <c r="M103" s="129" t="s">
        <v>19</v>
      </c>
      <c r="N103" s="130" t="s">
        <v>45</v>
      </c>
      <c r="P103" s="131">
        <f>O103*H103</f>
        <v>0</v>
      </c>
      <c r="Q103" s="131">
        <v>0</v>
      </c>
      <c r="R103" s="131">
        <f>Q103*H103</f>
        <v>0</v>
      </c>
      <c r="S103" s="131">
        <v>0</v>
      </c>
      <c r="T103" s="132">
        <f>S103*H103</f>
        <v>0</v>
      </c>
      <c r="AR103" s="133" t="s">
        <v>144</v>
      </c>
      <c r="AT103" s="133" t="s">
        <v>140</v>
      </c>
      <c r="AU103" s="133" t="s">
        <v>82</v>
      </c>
      <c r="AY103" s="16" t="s">
        <v>139</v>
      </c>
      <c r="BE103" s="134">
        <f>IF(N103="základní",J103,0)</f>
        <v>0</v>
      </c>
      <c r="BF103" s="134">
        <f>IF(N103="snížená",J103,0)</f>
        <v>0</v>
      </c>
      <c r="BG103" s="134">
        <f>IF(N103="zákl. přenesená",J103,0)</f>
        <v>0</v>
      </c>
      <c r="BH103" s="134">
        <f>IF(N103="sníž. přenesená",J103,0)</f>
        <v>0</v>
      </c>
      <c r="BI103" s="134">
        <f>IF(N103="nulová",J103,0)</f>
        <v>0</v>
      </c>
      <c r="BJ103" s="16" t="s">
        <v>82</v>
      </c>
      <c r="BK103" s="134">
        <f>ROUND(I103*H103,2)</f>
        <v>0</v>
      </c>
      <c r="BL103" s="16" t="s">
        <v>144</v>
      </c>
      <c r="BM103" s="133" t="s">
        <v>162</v>
      </c>
    </row>
    <row r="104" spans="2:65" s="1" customFormat="1" ht="11.25">
      <c r="B104" s="31"/>
      <c r="D104" s="135" t="s">
        <v>146</v>
      </c>
      <c r="F104" s="136" t="s">
        <v>764</v>
      </c>
      <c r="I104" s="137"/>
      <c r="L104" s="31"/>
      <c r="M104" s="138"/>
      <c r="T104" s="52"/>
      <c r="AT104" s="16" t="s">
        <v>146</v>
      </c>
      <c r="AU104" s="16" t="s">
        <v>82</v>
      </c>
    </row>
    <row r="105" spans="2:65" s="1" customFormat="1" ht="16.5" customHeight="1">
      <c r="B105" s="31"/>
      <c r="C105" s="121" t="s">
        <v>144</v>
      </c>
      <c r="D105" s="121" t="s">
        <v>140</v>
      </c>
      <c r="E105" s="122" t="s">
        <v>765</v>
      </c>
      <c r="F105" s="123" t="s">
        <v>766</v>
      </c>
      <c r="G105" s="124" t="s">
        <v>247</v>
      </c>
      <c r="H105" s="125">
        <v>12.25</v>
      </c>
      <c r="I105" s="126"/>
      <c r="J105" s="127">
        <f>ROUND(I105*H105,2)</f>
        <v>0</v>
      </c>
      <c r="K105" s="128"/>
      <c r="L105" s="31"/>
      <c r="M105" s="129" t="s">
        <v>19</v>
      </c>
      <c r="N105" s="130" t="s">
        <v>45</v>
      </c>
      <c r="P105" s="131">
        <f>O105*H105</f>
        <v>0</v>
      </c>
      <c r="Q105" s="131">
        <v>0</v>
      </c>
      <c r="R105" s="131">
        <f>Q105*H105</f>
        <v>0</v>
      </c>
      <c r="S105" s="131">
        <v>0</v>
      </c>
      <c r="T105" s="132">
        <f>S105*H105</f>
        <v>0</v>
      </c>
      <c r="AR105" s="133" t="s">
        <v>144</v>
      </c>
      <c r="AT105" s="133" t="s">
        <v>140</v>
      </c>
      <c r="AU105" s="133" t="s">
        <v>82</v>
      </c>
      <c r="AY105" s="16" t="s">
        <v>139</v>
      </c>
      <c r="BE105" s="134">
        <f>IF(N105="základní",J105,0)</f>
        <v>0</v>
      </c>
      <c r="BF105" s="134">
        <f>IF(N105="snížená",J105,0)</f>
        <v>0</v>
      </c>
      <c r="BG105" s="134">
        <f>IF(N105="zákl. přenesená",J105,0)</f>
        <v>0</v>
      </c>
      <c r="BH105" s="134">
        <f>IF(N105="sníž. přenesená",J105,0)</f>
        <v>0</v>
      </c>
      <c r="BI105" s="134">
        <f>IF(N105="nulová",J105,0)</f>
        <v>0</v>
      </c>
      <c r="BJ105" s="16" t="s">
        <v>82</v>
      </c>
      <c r="BK105" s="134">
        <f>ROUND(I105*H105,2)</f>
        <v>0</v>
      </c>
      <c r="BL105" s="16" t="s">
        <v>144</v>
      </c>
      <c r="BM105" s="133" t="s">
        <v>171</v>
      </c>
    </row>
    <row r="106" spans="2:65" s="1" customFormat="1" ht="11.25">
      <c r="B106" s="31"/>
      <c r="D106" s="135" t="s">
        <v>146</v>
      </c>
      <c r="F106" s="136" t="s">
        <v>766</v>
      </c>
      <c r="I106" s="137"/>
      <c r="L106" s="31"/>
      <c r="M106" s="138"/>
      <c r="T106" s="52"/>
      <c r="AT106" s="16" t="s">
        <v>146</v>
      </c>
      <c r="AU106" s="16" t="s">
        <v>82</v>
      </c>
    </row>
    <row r="107" spans="2:65" s="10" customFormat="1" ht="25.9" customHeight="1">
      <c r="B107" s="111"/>
      <c r="D107" s="112" t="s">
        <v>73</v>
      </c>
      <c r="E107" s="113" t="s">
        <v>307</v>
      </c>
      <c r="F107" s="113" t="s">
        <v>767</v>
      </c>
      <c r="I107" s="114"/>
      <c r="J107" s="115">
        <f>BK107</f>
        <v>0</v>
      </c>
      <c r="L107" s="111"/>
      <c r="M107" s="116"/>
      <c r="P107" s="117">
        <f>SUM(P108:P117)</f>
        <v>0</v>
      </c>
      <c r="R107" s="117">
        <f>SUM(R108:R117)</f>
        <v>0</v>
      </c>
      <c r="T107" s="118">
        <f>SUM(T108:T117)</f>
        <v>0</v>
      </c>
      <c r="AR107" s="112" t="s">
        <v>82</v>
      </c>
      <c r="AT107" s="119" t="s">
        <v>73</v>
      </c>
      <c r="AU107" s="119" t="s">
        <v>74</v>
      </c>
      <c r="AY107" s="112" t="s">
        <v>139</v>
      </c>
      <c r="BK107" s="120">
        <f>SUM(BK108:BK117)</f>
        <v>0</v>
      </c>
    </row>
    <row r="108" spans="2:65" s="1" customFormat="1" ht="21.75" customHeight="1">
      <c r="B108" s="31"/>
      <c r="C108" s="121" t="s">
        <v>138</v>
      </c>
      <c r="D108" s="121" t="s">
        <v>140</v>
      </c>
      <c r="E108" s="122" t="s">
        <v>768</v>
      </c>
      <c r="F108" s="123" t="s">
        <v>769</v>
      </c>
      <c r="G108" s="124" t="s">
        <v>247</v>
      </c>
      <c r="H108" s="125">
        <v>13.114000000000001</v>
      </c>
      <c r="I108" s="126"/>
      <c r="J108" s="127">
        <f>ROUND(I108*H108,2)</f>
        <v>0</v>
      </c>
      <c r="K108" s="128"/>
      <c r="L108" s="31"/>
      <c r="M108" s="129" t="s">
        <v>19</v>
      </c>
      <c r="N108" s="130" t="s">
        <v>45</v>
      </c>
      <c r="P108" s="131">
        <f>O108*H108</f>
        <v>0</v>
      </c>
      <c r="Q108" s="131">
        <v>0</v>
      </c>
      <c r="R108" s="131">
        <f>Q108*H108</f>
        <v>0</v>
      </c>
      <c r="S108" s="131">
        <v>0</v>
      </c>
      <c r="T108" s="132">
        <f>S108*H108</f>
        <v>0</v>
      </c>
      <c r="AR108" s="133" t="s">
        <v>144</v>
      </c>
      <c r="AT108" s="133" t="s">
        <v>140</v>
      </c>
      <c r="AU108" s="133" t="s">
        <v>82</v>
      </c>
      <c r="AY108" s="16" t="s">
        <v>139</v>
      </c>
      <c r="BE108" s="134">
        <f>IF(N108="základní",J108,0)</f>
        <v>0</v>
      </c>
      <c r="BF108" s="134">
        <f>IF(N108="snížená",J108,0)</f>
        <v>0</v>
      </c>
      <c r="BG108" s="134">
        <f>IF(N108="zákl. přenesená",J108,0)</f>
        <v>0</v>
      </c>
      <c r="BH108" s="134">
        <f>IF(N108="sníž. přenesená",J108,0)</f>
        <v>0</v>
      </c>
      <c r="BI108" s="134">
        <f>IF(N108="nulová",J108,0)</f>
        <v>0</v>
      </c>
      <c r="BJ108" s="16" t="s">
        <v>82</v>
      </c>
      <c r="BK108" s="134">
        <f>ROUND(I108*H108,2)</f>
        <v>0</v>
      </c>
      <c r="BL108" s="16" t="s">
        <v>144</v>
      </c>
      <c r="BM108" s="133" t="s">
        <v>179</v>
      </c>
    </row>
    <row r="109" spans="2:65" s="1" customFormat="1" ht="11.25">
      <c r="B109" s="31"/>
      <c r="D109" s="135" t="s">
        <v>146</v>
      </c>
      <c r="F109" s="136" t="s">
        <v>769</v>
      </c>
      <c r="I109" s="137"/>
      <c r="L109" s="31"/>
      <c r="M109" s="138"/>
      <c r="T109" s="52"/>
      <c r="AT109" s="16" t="s">
        <v>146</v>
      </c>
      <c r="AU109" s="16" t="s">
        <v>82</v>
      </c>
    </row>
    <row r="110" spans="2:65" s="1" customFormat="1" ht="21.75" customHeight="1">
      <c r="B110" s="31"/>
      <c r="C110" s="121" t="s">
        <v>162</v>
      </c>
      <c r="D110" s="121" t="s">
        <v>140</v>
      </c>
      <c r="E110" s="122" t="s">
        <v>770</v>
      </c>
      <c r="F110" s="123" t="s">
        <v>771</v>
      </c>
      <c r="G110" s="124" t="s">
        <v>247</v>
      </c>
      <c r="H110" s="125">
        <v>131.13999999999999</v>
      </c>
      <c r="I110" s="126"/>
      <c r="J110" s="127">
        <f>ROUND(I110*H110,2)</f>
        <v>0</v>
      </c>
      <c r="K110" s="128"/>
      <c r="L110" s="31"/>
      <c r="M110" s="129" t="s">
        <v>19</v>
      </c>
      <c r="N110" s="130" t="s">
        <v>45</v>
      </c>
      <c r="P110" s="131">
        <f>O110*H110</f>
        <v>0</v>
      </c>
      <c r="Q110" s="131">
        <v>0</v>
      </c>
      <c r="R110" s="131">
        <f>Q110*H110</f>
        <v>0</v>
      </c>
      <c r="S110" s="131">
        <v>0</v>
      </c>
      <c r="T110" s="132">
        <f>S110*H110</f>
        <v>0</v>
      </c>
      <c r="AR110" s="133" t="s">
        <v>144</v>
      </c>
      <c r="AT110" s="133" t="s">
        <v>140</v>
      </c>
      <c r="AU110" s="133" t="s">
        <v>82</v>
      </c>
      <c r="AY110" s="16" t="s">
        <v>139</v>
      </c>
      <c r="BE110" s="134">
        <f>IF(N110="základní",J110,0)</f>
        <v>0</v>
      </c>
      <c r="BF110" s="134">
        <f>IF(N110="snížená",J110,0)</f>
        <v>0</v>
      </c>
      <c r="BG110" s="134">
        <f>IF(N110="zákl. přenesená",J110,0)</f>
        <v>0</v>
      </c>
      <c r="BH110" s="134">
        <f>IF(N110="sníž. přenesená",J110,0)</f>
        <v>0</v>
      </c>
      <c r="BI110" s="134">
        <f>IF(N110="nulová",J110,0)</f>
        <v>0</v>
      </c>
      <c r="BJ110" s="16" t="s">
        <v>82</v>
      </c>
      <c r="BK110" s="134">
        <f>ROUND(I110*H110,2)</f>
        <v>0</v>
      </c>
      <c r="BL110" s="16" t="s">
        <v>144</v>
      </c>
      <c r="BM110" s="133" t="s">
        <v>8</v>
      </c>
    </row>
    <row r="111" spans="2:65" s="1" customFormat="1" ht="11.25">
      <c r="B111" s="31"/>
      <c r="D111" s="135" t="s">
        <v>146</v>
      </c>
      <c r="F111" s="136" t="s">
        <v>771</v>
      </c>
      <c r="I111" s="137"/>
      <c r="L111" s="31"/>
      <c r="M111" s="138"/>
      <c r="T111" s="52"/>
      <c r="AT111" s="16" t="s">
        <v>146</v>
      </c>
      <c r="AU111" s="16" t="s">
        <v>82</v>
      </c>
    </row>
    <row r="112" spans="2:65" s="1" customFormat="1" ht="16.5" customHeight="1">
      <c r="B112" s="31"/>
      <c r="C112" s="121" t="s">
        <v>166</v>
      </c>
      <c r="D112" s="121" t="s">
        <v>140</v>
      </c>
      <c r="E112" s="122" t="s">
        <v>772</v>
      </c>
      <c r="F112" s="123" t="s">
        <v>773</v>
      </c>
      <c r="G112" s="124" t="s">
        <v>247</v>
      </c>
      <c r="H112" s="125">
        <v>13.114000000000001</v>
      </c>
      <c r="I112" s="126"/>
      <c r="J112" s="127">
        <f>ROUND(I112*H112,2)</f>
        <v>0</v>
      </c>
      <c r="K112" s="128"/>
      <c r="L112" s="31"/>
      <c r="M112" s="129" t="s">
        <v>19</v>
      </c>
      <c r="N112" s="130" t="s">
        <v>45</v>
      </c>
      <c r="P112" s="131">
        <f>O112*H112</f>
        <v>0</v>
      </c>
      <c r="Q112" s="131">
        <v>0</v>
      </c>
      <c r="R112" s="131">
        <f>Q112*H112</f>
        <v>0</v>
      </c>
      <c r="S112" s="131">
        <v>0</v>
      </c>
      <c r="T112" s="132">
        <f>S112*H112</f>
        <v>0</v>
      </c>
      <c r="AR112" s="133" t="s">
        <v>144</v>
      </c>
      <c r="AT112" s="133" t="s">
        <v>140</v>
      </c>
      <c r="AU112" s="133" t="s">
        <v>82</v>
      </c>
      <c r="AY112" s="16" t="s">
        <v>139</v>
      </c>
      <c r="BE112" s="134">
        <f>IF(N112="základní",J112,0)</f>
        <v>0</v>
      </c>
      <c r="BF112" s="134">
        <f>IF(N112="snížená",J112,0)</f>
        <v>0</v>
      </c>
      <c r="BG112" s="134">
        <f>IF(N112="zákl. přenesená",J112,0)</f>
        <v>0</v>
      </c>
      <c r="BH112" s="134">
        <f>IF(N112="sníž. přenesená",J112,0)</f>
        <v>0</v>
      </c>
      <c r="BI112" s="134">
        <f>IF(N112="nulová",J112,0)</f>
        <v>0</v>
      </c>
      <c r="BJ112" s="16" t="s">
        <v>82</v>
      </c>
      <c r="BK112" s="134">
        <f>ROUND(I112*H112,2)</f>
        <v>0</v>
      </c>
      <c r="BL112" s="16" t="s">
        <v>144</v>
      </c>
      <c r="BM112" s="133" t="s">
        <v>194</v>
      </c>
    </row>
    <row r="113" spans="2:65" s="1" customFormat="1" ht="11.25">
      <c r="B113" s="31"/>
      <c r="D113" s="135" t="s">
        <v>146</v>
      </c>
      <c r="F113" s="136" t="s">
        <v>773</v>
      </c>
      <c r="I113" s="137"/>
      <c r="L113" s="31"/>
      <c r="M113" s="138"/>
      <c r="T113" s="52"/>
      <c r="AT113" s="16" t="s">
        <v>146</v>
      </c>
      <c r="AU113" s="16" t="s">
        <v>82</v>
      </c>
    </row>
    <row r="114" spans="2:65" s="1" customFormat="1" ht="21.75" customHeight="1">
      <c r="B114" s="31"/>
      <c r="C114" s="121" t="s">
        <v>171</v>
      </c>
      <c r="D114" s="121" t="s">
        <v>140</v>
      </c>
      <c r="E114" s="122" t="s">
        <v>774</v>
      </c>
      <c r="F114" s="123" t="s">
        <v>775</v>
      </c>
      <c r="G114" s="124" t="s">
        <v>247</v>
      </c>
      <c r="H114" s="125">
        <v>13.114000000000001</v>
      </c>
      <c r="I114" s="126"/>
      <c r="J114" s="127">
        <f>ROUND(I114*H114,2)</f>
        <v>0</v>
      </c>
      <c r="K114" s="128"/>
      <c r="L114" s="31"/>
      <c r="M114" s="129" t="s">
        <v>19</v>
      </c>
      <c r="N114" s="130" t="s">
        <v>45</v>
      </c>
      <c r="P114" s="131">
        <f>O114*H114</f>
        <v>0</v>
      </c>
      <c r="Q114" s="131">
        <v>0</v>
      </c>
      <c r="R114" s="131">
        <f>Q114*H114</f>
        <v>0</v>
      </c>
      <c r="S114" s="131">
        <v>0</v>
      </c>
      <c r="T114" s="132">
        <f>S114*H114</f>
        <v>0</v>
      </c>
      <c r="AR114" s="133" t="s">
        <v>144</v>
      </c>
      <c r="AT114" s="133" t="s">
        <v>140</v>
      </c>
      <c r="AU114" s="133" t="s">
        <v>82</v>
      </c>
      <c r="AY114" s="16" t="s">
        <v>139</v>
      </c>
      <c r="BE114" s="134">
        <f>IF(N114="základní",J114,0)</f>
        <v>0</v>
      </c>
      <c r="BF114" s="134">
        <f>IF(N114="snížená",J114,0)</f>
        <v>0</v>
      </c>
      <c r="BG114" s="134">
        <f>IF(N114="zákl. přenesená",J114,0)</f>
        <v>0</v>
      </c>
      <c r="BH114" s="134">
        <f>IF(N114="sníž. přenesená",J114,0)</f>
        <v>0</v>
      </c>
      <c r="BI114" s="134">
        <f>IF(N114="nulová",J114,0)</f>
        <v>0</v>
      </c>
      <c r="BJ114" s="16" t="s">
        <v>82</v>
      </c>
      <c r="BK114" s="134">
        <f>ROUND(I114*H114,2)</f>
        <v>0</v>
      </c>
      <c r="BL114" s="16" t="s">
        <v>144</v>
      </c>
      <c r="BM114" s="133" t="s">
        <v>307</v>
      </c>
    </row>
    <row r="115" spans="2:65" s="1" customFormat="1" ht="11.25">
      <c r="B115" s="31"/>
      <c r="D115" s="135" t="s">
        <v>146</v>
      </c>
      <c r="F115" s="136" t="s">
        <v>775</v>
      </c>
      <c r="I115" s="137"/>
      <c r="L115" s="31"/>
      <c r="M115" s="138"/>
      <c r="T115" s="52"/>
      <c r="AT115" s="16" t="s">
        <v>146</v>
      </c>
      <c r="AU115" s="16" t="s">
        <v>82</v>
      </c>
    </row>
    <row r="116" spans="2:65" s="1" customFormat="1" ht="24.2" customHeight="1">
      <c r="B116" s="31"/>
      <c r="C116" s="121" t="s">
        <v>175</v>
      </c>
      <c r="D116" s="121" t="s">
        <v>140</v>
      </c>
      <c r="E116" s="122" t="s">
        <v>776</v>
      </c>
      <c r="F116" s="123" t="s">
        <v>777</v>
      </c>
      <c r="G116" s="124" t="s">
        <v>247</v>
      </c>
      <c r="H116" s="125">
        <v>13.114000000000001</v>
      </c>
      <c r="I116" s="126"/>
      <c r="J116" s="127">
        <f>ROUND(I116*H116,2)</f>
        <v>0</v>
      </c>
      <c r="K116" s="128"/>
      <c r="L116" s="31"/>
      <c r="M116" s="129" t="s">
        <v>19</v>
      </c>
      <c r="N116" s="130" t="s">
        <v>45</v>
      </c>
      <c r="P116" s="131">
        <f>O116*H116</f>
        <v>0</v>
      </c>
      <c r="Q116" s="131">
        <v>0</v>
      </c>
      <c r="R116" s="131">
        <f>Q116*H116</f>
        <v>0</v>
      </c>
      <c r="S116" s="131">
        <v>0</v>
      </c>
      <c r="T116" s="132">
        <f>S116*H116</f>
        <v>0</v>
      </c>
      <c r="AR116" s="133" t="s">
        <v>144</v>
      </c>
      <c r="AT116" s="133" t="s">
        <v>140</v>
      </c>
      <c r="AU116" s="133" t="s">
        <v>82</v>
      </c>
      <c r="AY116" s="16" t="s">
        <v>139</v>
      </c>
      <c r="BE116" s="134">
        <f>IF(N116="základní",J116,0)</f>
        <v>0</v>
      </c>
      <c r="BF116" s="134">
        <f>IF(N116="snížená",J116,0)</f>
        <v>0</v>
      </c>
      <c r="BG116" s="134">
        <f>IF(N116="zákl. přenesená",J116,0)</f>
        <v>0</v>
      </c>
      <c r="BH116" s="134">
        <f>IF(N116="sníž. přenesená",J116,0)</f>
        <v>0</v>
      </c>
      <c r="BI116" s="134">
        <f>IF(N116="nulová",J116,0)</f>
        <v>0</v>
      </c>
      <c r="BJ116" s="16" t="s">
        <v>82</v>
      </c>
      <c r="BK116" s="134">
        <f>ROUND(I116*H116,2)</f>
        <v>0</v>
      </c>
      <c r="BL116" s="16" t="s">
        <v>144</v>
      </c>
      <c r="BM116" s="133" t="s">
        <v>209</v>
      </c>
    </row>
    <row r="117" spans="2:65" s="1" customFormat="1" ht="11.25">
      <c r="B117" s="31"/>
      <c r="D117" s="135" t="s">
        <v>146</v>
      </c>
      <c r="F117" s="136" t="s">
        <v>777</v>
      </c>
      <c r="I117" s="137"/>
      <c r="L117" s="31"/>
      <c r="M117" s="138"/>
      <c r="T117" s="52"/>
      <c r="AT117" s="16" t="s">
        <v>146</v>
      </c>
      <c r="AU117" s="16" t="s">
        <v>82</v>
      </c>
    </row>
    <row r="118" spans="2:65" s="10" customFormat="1" ht="25.9" customHeight="1">
      <c r="B118" s="111"/>
      <c r="D118" s="112" t="s">
        <v>73</v>
      </c>
      <c r="E118" s="113" t="s">
        <v>84</v>
      </c>
      <c r="F118" s="113" t="s">
        <v>778</v>
      </c>
      <c r="I118" s="114"/>
      <c r="J118" s="115">
        <f>BK118</f>
        <v>0</v>
      </c>
      <c r="L118" s="111"/>
      <c r="M118" s="116"/>
      <c r="P118" s="117">
        <f>SUM(P119:P130)</f>
        <v>0</v>
      </c>
      <c r="R118" s="117">
        <f>SUM(R119:R130)</f>
        <v>0</v>
      </c>
      <c r="T118" s="118">
        <f>SUM(T119:T130)</f>
        <v>0</v>
      </c>
      <c r="AR118" s="112" t="s">
        <v>82</v>
      </c>
      <c r="AT118" s="119" t="s">
        <v>73</v>
      </c>
      <c r="AU118" s="119" t="s">
        <v>74</v>
      </c>
      <c r="AY118" s="112" t="s">
        <v>139</v>
      </c>
      <c r="BK118" s="120">
        <f>SUM(BK119:BK130)</f>
        <v>0</v>
      </c>
    </row>
    <row r="119" spans="2:65" s="1" customFormat="1" ht="16.5" customHeight="1">
      <c r="B119" s="31"/>
      <c r="C119" s="121" t="s">
        <v>179</v>
      </c>
      <c r="D119" s="121" t="s">
        <v>140</v>
      </c>
      <c r="E119" s="122" t="s">
        <v>779</v>
      </c>
      <c r="F119" s="123" t="s">
        <v>780</v>
      </c>
      <c r="G119" s="124" t="s">
        <v>247</v>
      </c>
      <c r="H119" s="125">
        <v>3.2040000000000002</v>
      </c>
      <c r="I119" s="126"/>
      <c r="J119" s="127">
        <f>ROUND(I119*H119,2)</f>
        <v>0</v>
      </c>
      <c r="K119" s="128"/>
      <c r="L119" s="31"/>
      <c r="M119" s="129" t="s">
        <v>19</v>
      </c>
      <c r="N119" s="130" t="s">
        <v>45</v>
      </c>
      <c r="P119" s="131">
        <f>O119*H119</f>
        <v>0</v>
      </c>
      <c r="Q119" s="131">
        <v>0</v>
      </c>
      <c r="R119" s="131">
        <f>Q119*H119</f>
        <v>0</v>
      </c>
      <c r="S119" s="131">
        <v>0</v>
      </c>
      <c r="T119" s="132">
        <f>S119*H119</f>
        <v>0</v>
      </c>
      <c r="AR119" s="133" t="s">
        <v>144</v>
      </c>
      <c r="AT119" s="133" t="s">
        <v>140</v>
      </c>
      <c r="AU119" s="133" t="s">
        <v>82</v>
      </c>
      <c r="AY119" s="16" t="s">
        <v>139</v>
      </c>
      <c r="BE119" s="134">
        <f>IF(N119="základní",J119,0)</f>
        <v>0</v>
      </c>
      <c r="BF119" s="134">
        <f>IF(N119="snížená",J119,0)</f>
        <v>0</v>
      </c>
      <c r="BG119" s="134">
        <f>IF(N119="zákl. přenesená",J119,0)</f>
        <v>0</v>
      </c>
      <c r="BH119" s="134">
        <f>IF(N119="sníž. přenesená",J119,0)</f>
        <v>0</v>
      </c>
      <c r="BI119" s="134">
        <f>IF(N119="nulová",J119,0)</f>
        <v>0</v>
      </c>
      <c r="BJ119" s="16" t="s">
        <v>82</v>
      </c>
      <c r="BK119" s="134">
        <f>ROUND(I119*H119,2)</f>
        <v>0</v>
      </c>
      <c r="BL119" s="16" t="s">
        <v>144</v>
      </c>
      <c r="BM119" s="133" t="s">
        <v>219</v>
      </c>
    </row>
    <row r="120" spans="2:65" s="1" customFormat="1" ht="11.25">
      <c r="B120" s="31"/>
      <c r="D120" s="135" t="s">
        <v>146</v>
      </c>
      <c r="F120" s="136" t="s">
        <v>780</v>
      </c>
      <c r="I120" s="137"/>
      <c r="L120" s="31"/>
      <c r="M120" s="138"/>
      <c r="T120" s="52"/>
      <c r="AT120" s="16" t="s">
        <v>146</v>
      </c>
      <c r="AU120" s="16" t="s">
        <v>82</v>
      </c>
    </row>
    <row r="121" spans="2:65" s="1" customFormat="1" ht="16.5" customHeight="1">
      <c r="B121" s="31"/>
      <c r="C121" s="121" t="s">
        <v>184</v>
      </c>
      <c r="D121" s="121" t="s">
        <v>140</v>
      </c>
      <c r="E121" s="122" t="s">
        <v>781</v>
      </c>
      <c r="F121" s="123" t="s">
        <v>782</v>
      </c>
      <c r="G121" s="124" t="s">
        <v>263</v>
      </c>
      <c r="H121" s="125">
        <v>3.84</v>
      </c>
      <c r="I121" s="126"/>
      <c r="J121" s="127">
        <f>ROUND(I121*H121,2)</f>
        <v>0</v>
      </c>
      <c r="K121" s="128"/>
      <c r="L121" s="31"/>
      <c r="M121" s="129" t="s">
        <v>19</v>
      </c>
      <c r="N121" s="130" t="s">
        <v>45</v>
      </c>
      <c r="P121" s="131">
        <f>O121*H121</f>
        <v>0</v>
      </c>
      <c r="Q121" s="131">
        <v>0</v>
      </c>
      <c r="R121" s="131">
        <f>Q121*H121</f>
        <v>0</v>
      </c>
      <c r="S121" s="131">
        <v>0</v>
      </c>
      <c r="T121" s="132">
        <f>S121*H121</f>
        <v>0</v>
      </c>
      <c r="AR121" s="133" t="s">
        <v>144</v>
      </c>
      <c r="AT121" s="133" t="s">
        <v>140</v>
      </c>
      <c r="AU121" s="133" t="s">
        <v>82</v>
      </c>
      <c r="AY121" s="16" t="s">
        <v>139</v>
      </c>
      <c r="BE121" s="134">
        <f>IF(N121="základní",J121,0)</f>
        <v>0</v>
      </c>
      <c r="BF121" s="134">
        <f>IF(N121="snížená",J121,0)</f>
        <v>0</v>
      </c>
      <c r="BG121" s="134">
        <f>IF(N121="zákl. přenesená",J121,0)</f>
        <v>0</v>
      </c>
      <c r="BH121" s="134">
        <f>IF(N121="sníž. přenesená",J121,0)</f>
        <v>0</v>
      </c>
      <c r="BI121" s="134">
        <f>IF(N121="nulová",J121,0)</f>
        <v>0</v>
      </c>
      <c r="BJ121" s="16" t="s">
        <v>82</v>
      </c>
      <c r="BK121" s="134">
        <f>ROUND(I121*H121,2)</f>
        <v>0</v>
      </c>
      <c r="BL121" s="16" t="s">
        <v>144</v>
      </c>
      <c r="BM121" s="133" t="s">
        <v>604</v>
      </c>
    </row>
    <row r="122" spans="2:65" s="1" customFormat="1" ht="11.25">
      <c r="B122" s="31"/>
      <c r="D122" s="135" t="s">
        <v>146</v>
      </c>
      <c r="F122" s="136" t="s">
        <v>782</v>
      </c>
      <c r="I122" s="137"/>
      <c r="L122" s="31"/>
      <c r="M122" s="138"/>
      <c r="T122" s="52"/>
      <c r="AT122" s="16" t="s">
        <v>146</v>
      </c>
      <c r="AU122" s="16" t="s">
        <v>82</v>
      </c>
    </row>
    <row r="123" spans="2:65" s="12" customFormat="1" ht="11.25">
      <c r="B123" s="151"/>
      <c r="D123" s="135" t="s">
        <v>311</v>
      </c>
      <c r="E123" s="152" t="s">
        <v>19</v>
      </c>
      <c r="F123" s="153" t="s">
        <v>783</v>
      </c>
      <c r="H123" s="154">
        <v>3.84</v>
      </c>
      <c r="I123" s="155"/>
      <c r="L123" s="151"/>
      <c r="M123" s="156"/>
      <c r="T123" s="157"/>
      <c r="AT123" s="152" t="s">
        <v>311</v>
      </c>
      <c r="AU123" s="152" t="s">
        <v>82</v>
      </c>
      <c r="AV123" s="12" t="s">
        <v>84</v>
      </c>
      <c r="AW123" s="12" t="s">
        <v>36</v>
      </c>
      <c r="AX123" s="12" t="s">
        <v>74</v>
      </c>
      <c r="AY123" s="152" t="s">
        <v>139</v>
      </c>
    </row>
    <row r="124" spans="2:65" s="13" customFormat="1" ht="11.25">
      <c r="B124" s="158"/>
      <c r="D124" s="135" t="s">
        <v>311</v>
      </c>
      <c r="E124" s="159" t="s">
        <v>19</v>
      </c>
      <c r="F124" s="160" t="s">
        <v>313</v>
      </c>
      <c r="H124" s="161">
        <v>3.84</v>
      </c>
      <c r="I124" s="162"/>
      <c r="L124" s="158"/>
      <c r="M124" s="163"/>
      <c r="T124" s="164"/>
      <c r="AT124" s="159" t="s">
        <v>311</v>
      </c>
      <c r="AU124" s="159" t="s">
        <v>82</v>
      </c>
      <c r="AV124" s="13" t="s">
        <v>144</v>
      </c>
      <c r="AW124" s="13" t="s">
        <v>36</v>
      </c>
      <c r="AX124" s="13" t="s">
        <v>82</v>
      </c>
      <c r="AY124" s="159" t="s">
        <v>139</v>
      </c>
    </row>
    <row r="125" spans="2:65" s="1" customFormat="1" ht="16.5" customHeight="1">
      <c r="B125" s="31"/>
      <c r="C125" s="121" t="s">
        <v>8</v>
      </c>
      <c r="D125" s="121" t="s">
        <v>140</v>
      </c>
      <c r="E125" s="122" t="s">
        <v>784</v>
      </c>
      <c r="F125" s="123" t="s">
        <v>785</v>
      </c>
      <c r="G125" s="124" t="s">
        <v>263</v>
      </c>
      <c r="H125" s="125">
        <v>3.84</v>
      </c>
      <c r="I125" s="126"/>
      <c r="J125" s="127">
        <f>ROUND(I125*H125,2)</f>
        <v>0</v>
      </c>
      <c r="K125" s="128"/>
      <c r="L125" s="31"/>
      <c r="M125" s="129" t="s">
        <v>19</v>
      </c>
      <c r="N125" s="130" t="s">
        <v>45</v>
      </c>
      <c r="P125" s="131">
        <f>O125*H125</f>
        <v>0</v>
      </c>
      <c r="Q125" s="131">
        <v>0</v>
      </c>
      <c r="R125" s="131">
        <f>Q125*H125</f>
        <v>0</v>
      </c>
      <c r="S125" s="131">
        <v>0</v>
      </c>
      <c r="T125" s="132">
        <f>S125*H125</f>
        <v>0</v>
      </c>
      <c r="AR125" s="133" t="s">
        <v>144</v>
      </c>
      <c r="AT125" s="133" t="s">
        <v>140</v>
      </c>
      <c r="AU125" s="133" t="s">
        <v>82</v>
      </c>
      <c r="AY125" s="16" t="s">
        <v>139</v>
      </c>
      <c r="BE125" s="134">
        <f>IF(N125="základní",J125,0)</f>
        <v>0</v>
      </c>
      <c r="BF125" s="134">
        <f>IF(N125="snížená",J125,0)</f>
        <v>0</v>
      </c>
      <c r="BG125" s="134">
        <f>IF(N125="zákl. přenesená",J125,0)</f>
        <v>0</v>
      </c>
      <c r="BH125" s="134">
        <f>IF(N125="sníž. přenesená",J125,0)</f>
        <v>0</v>
      </c>
      <c r="BI125" s="134">
        <f>IF(N125="nulová",J125,0)</f>
        <v>0</v>
      </c>
      <c r="BJ125" s="16" t="s">
        <v>82</v>
      </c>
      <c r="BK125" s="134">
        <f>ROUND(I125*H125,2)</f>
        <v>0</v>
      </c>
      <c r="BL125" s="16" t="s">
        <v>144</v>
      </c>
      <c r="BM125" s="133" t="s">
        <v>623</v>
      </c>
    </row>
    <row r="126" spans="2:65" s="1" customFormat="1" ht="11.25">
      <c r="B126" s="31"/>
      <c r="D126" s="135" t="s">
        <v>146</v>
      </c>
      <c r="F126" s="136" t="s">
        <v>785</v>
      </c>
      <c r="I126" s="137"/>
      <c r="L126" s="31"/>
      <c r="M126" s="138"/>
      <c r="T126" s="52"/>
      <c r="AT126" s="16" t="s">
        <v>146</v>
      </c>
      <c r="AU126" s="16" t="s">
        <v>82</v>
      </c>
    </row>
    <row r="127" spans="2:65" s="1" customFormat="1" ht="24.2" customHeight="1">
      <c r="B127" s="31"/>
      <c r="C127" s="121" t="s">
        <v>535</v>
      </c>
      <c r="D127" s="121" t="s">
        <v>140</v>
      </c>
      <c r="E127" s="122" t="s">
        <v>786</v>
      </c>
      <c r="F127" s="123" t="s">
        <v>787</v>
      </c>
      <c r="G127" s="124" t="s">
        <v>247</v>
      </c>
      <c r="H127" s="125">
        <v>3.2040000000000002</v>
      </c>
      <c r="I127" s="126"/>
      <c r="J127" s="127">
        <f>ROUND(I127*H127,2)</f>
        <v>0</v>
      </c>
      <c r="K127" s="128"/>
      <c r="L127" s="31"/>
      <c r="M127" s="129" t="s">
        <v>19</v>
      </c>
      <c r="N127" s="130" t="s">
        <v>45</v>
      </c>
      <c r="P127" s="131">
        <f>O127*H127</f>
        <v>0</v>
      </c>
      <c r="Q127" s="131">
        <v>0</v>
      </c>
      <c r="R127" s="131">
        <f>Q127*H127</f>
        <v>0</v>
      </c>
      <c r="S127" s="131">
        <v>0</v>
      </c>
      <c r="T127" s="132">
        <f>S127*H127</f>
        <v>0</v>
      </c>
      <c r="AR127" s="133" t="s">
        <v>144</v>
      </c>
      <c r="AT127" s="133" t="s">
        <v>140</v>
      </c>
      <c r="AU127" s="133" t="s">
        <v>82</v>
      </c>
      <c r="AY127" s="16" t="s">
        <v>139</v>
      </c>
      <c r="BE127" s="134">
        <f>IF(N127="základní",J127,0)</f>
        <v>0</v>
      </c>
      <c r="BF127" s="134">
        <f>IF(N127="snížená",J127,0)</f>
        <v>0</v>
      </c>
      <c r="BG127" s="134">
        <f>IF(N127="zákl. přenesená",J127,0)</f>
        <v>0</v>
      </c>
      <c r="BH127" s="134">
        <f>IF(N127="sníž. přenesená",J127,0)</f>
        <v>0</v>
      </c>
      <c r="BI127" s="134">
        <f>IF(N127="nulová",J127,0)</f>
        <v>0</v>
      </c>
      <c r="BJ127" s="16" t="s">
        <v>82</v>
      </c>
      <c r="BK127" s="134">
        <f>ROUND(I127*H127,2)</f>
        <v>0</v>
      </c>
      <c r="BL127" s="16" t="s">
        <v>144</v>
      </c>
      <c r="BM127" s="133" t="s">
        <v>565</v>
      </c>
    </row>
    <row r="128" spans="2:65" s="1" customFormat="1" ht="19.5">
      <c r="B128" s="31"/>
      <c r="D128" s="135" t="s">
        <v>146</v>
      </c>
      <c r="F128" s="136" t="s">
        <v>787</v>
      </c>
      <c r="I128" s="137"/>
      <c r="L128" s="31"/>
      <c r="M128" s="138"/>
      <c r="T128" s="52"/>
      <c r="AT128" s="16" t="s">
        <v>146</v>
      </c>
      <c r="AU128" s="16" t="s">
        <v>82</v>
      </c>
    </row>
    <row r="129" spans="2:65" s="1" customFormat="1" ht="16.5" customHeight="1">
      <c r="B129" s="31"/>
      <c r="C129" s="121" t="s">
        <v>194</v>
      </c>
      <c r="D129" s="121" t="s">
        <v>140</v>
      </c>
      <c r="E129" s="122" t="s">
        <v>788</v>
      </c>
      <c r="F129" s="123" t="s">
        <v>789</v>
      </c>
      <c r="G129" s="124" t="s">
        <v>370</v>
      </c>
      <c r="H129" s="125">
        <v>26</v>
      </c>
      <c r="I129" s="126"/>
      <c r="J129" s="127">
        <f>ROUND(I129*H129,2)</f>
        <v>0</v>
      </c>
      <c r="K129" s="128"/>
      <c r="L129" s="31"/>
      <c r="M129" s="129" t="s">
        <v>19</v>
      </c>
      <c r="N129" s="130" t="s">
        <v>45</v>
      </c>
      <c r="P129" s="131">
        <f>O129*H129</f>
        <v>0</v>
      </c>
      <c r="Q129" s="131">
        <v>0</v>
      </c>
      <c r="R129" s="131">
        <f>Q129*H129</f>
        <v>0</v>
      </c>
      <c r="S129" s="131">
        <v>0</v>
      </c>
      <c r="T129" s="132">
        <f>S129*H129</f>
        <v>0</v>
      </c>
      <c r="AR129" s="133" t="s">
        <v>144</v>
      </c>
      <c r="AT129" s="133" t="s">
        <v>140</v>
      </c>
      <c r="AU129" s="133" t="s">
        <v>82</v>
      </c>
      <c r="AY129" s="16" t="s">
        <v>139</v>
      </c>
      <c r="BE129" s="134">
        <f>IF(N129="základní",J129,0)</f>
        <v>0</v>
      </c>
      <c r="BF129" s="134">
        <f>IF(N129="snížená",J129,0)</f>
        <v>0</v>
      </c>
      <c r="BG129" s="134">
        <f>IF(N129="zákl. přenesená",J129,0)</f>
        <v>0</v>
      </c>
      <c r="BH129" s="134">
        <f>IF(N129="sníž. přenesená",J129,0)</f>
        <v>0</v>
      </c>
      <c r="BI129" s="134">
        <f>IF(N129="nulová",J129,0)</f>
        <v>0</v>
      </c>
      <c r="BJ129" s="16" t="s">
        <v>82</v>
      </c>
      <c r="BK129" s="134">
        <f>ROUND(I129*H129,2)</f>
        <v>0</v>
      </c>
      <c r="BL129" s="16" t="s">
        <v>144</v>
      </c>
      <c r="BM129" s="133" t="s">
        <v>412</v>
      </c>
    </row>
    <row r="130" spans="2:65" s="1" customFormat="1" ht="11.25">
      <c r="B130" s="31"/>
      <c r="D130" s="135" t="s">
        <v>146</v>
      </c>
      <c r="F130" s="136" t="s">
        <v>789</v>
      </c>
      <c r="I130" s="137"/>
      <c r="L130" s="31"/>
      <c r="M130" s="138"/>
      <c r="T130" s="52"/>
      <c r="AT130" s="16" t="s">
        <v>146</v>
      </c>
      <c r="AU130" s="16" t="s">
        <v>82</v>
      </c>
    </row>
    <row r="131" spans="2:65" s="10" customFormat="1" ht="25.9" customHeight="1">
      <c r="B131" s="111"/>
      <c r="D131" s="112" t="s">
        <v>73</v>
      </c>
      <c r="E131" s="113" t="s">
        <v>7</v>
      </c>
      <c r="F131" s="113" t="s">
        <v>790</v>
      </c>
      <c r="I131" s="114"/>
      <c r="J131" s="115">
        <f>BK131</f>
        <v>0</v>
      </c>
      <c r="L131" s="111"/>
      <c r="M131" s="116"/>
      <c r="P131" s="117">
        <f>SUM(P132:P133)</f>
        <v>0</v>
      </c>
      <c r="R131" s="117">
        <f>SUM(R132:R133)</f>
        <v>0</v>
      </c>
      <c r="T131" s="118">
        <f>SUM(T132:T133)</f>
        <v>0</v>
      </c>
      <c r="AR131" s="112" t="s">
        <v>82</v>
      </c>
      <c r="AT131" s="119" t="s">
        <v>73</v>
      </c>
      <c r="AU131" s="119" t="s">
        <v>74</v>
      </c>
      <c r="AY131" s="112" t="s">
        <v>139</v>
      </c>
      <c r="BK131" s="120">
        <f>SUM(BK132:BK133)</f>
        <v>0</v>
      </c>
    </row>
    <row r="132" spans="2:65" s="1" customFormat="1" ht="24.2" customHeight="1">
      <c r="B132" s="31"/>
      <c r="C132" s="121" t="s">
        <v>198</v>
      </c>
      <c r="D132" s="121" t="s">
        <v>140</v>
      </c>
      <c r="E132" s="122" t="s">
        <v>791</v>
      </c>
      <c r="F132" s="123" t="s">
        <v>792</v>
      </c>
      <c r="G132" s="124" t="s">
        <v>263</v>
      </c>
      <c r="H132" s="125">
        <v>49</v>
      </c>
      <c r="I132" s="126"/>
      <c r="J132" s="127">
        <f>ROUND(I132*H132,2)</f>
        <v>0</v>
      </c>
      <c r="K132" s="128"/>
      <c r="L132" s="31"/>
      <c r="M132" s="129" t="s">
        <v>19</v>
      </c>
      <c r="N132" s="130" t="s">
        <v>45</v>
      </c>
      <c r="P132" s="131">
        <f>O132*H132</f>
        <v>0</v>
      </c>
      <c r="Q132" s="131">
        <v>0</v>
      </c>
      <c r="R132" s="131">
        <f>Q132*H132</f>
        <v>0</v>
      </c>
      <c r="S132" s="131">
        <v>0</v>
      </c>
      <c r="T132" s="132">
        <f>S132*H132</f>
        <v>0</v>
      </c>
      <c r="AR132" s="133" t="s">
        <v>144</v>
      </c>
      <c r="AT132" s="133" t="s">
        <v>140</v>
      </c>
      <c r="AU132" s="133" t="s">
        <v>82</v>
      </c>
      <c r="AY132" s="16" t="s">
        <v>139</v>
      </c>
      <c r="BE132" s="134">
        <f>IF(N132="základní",J132,0)</f>
        <v>0</v>
      </c>
      <c r="BF132" s="134">
        <f>IF(N132="snížená",J132,0)</f>
        <v>0</v>
      </c>
      <c r="BG132" s="134">
        <f>IF(N132="zákl. přenesená",J132,0)</f>
        <v>0</v>
      </c>
      <c r="BH132" s="134">
        <f>IF(N132="sníž. přenesená",J132,0)</f>
        <v>0</v>
      </c>
      <c r="BI132" s="134">
        <f>IF(N132="nulová",J132,0)</f>
        <v>0</v>
      </c>
      <c r="BJ132" s="16" t="s">
        <v>82</v>
      </c>
      <c r="BK132" s="134">
        <f>ROUND(I132*H132,2)</f>
        <v>0</v>
      </c>
      <c r="BL132" s="16" t="s">
        <v>144</v>
      </c>
      <c r="BM132" s="133" t="s">
        <v>420</v>
      </c>
    </row>
    <row r="133" spans="2:65" s="1" customFormat="1" ht="11.25">
      <c r="B133" s="31"/>
      <c r="D133" s="135" t="s">
        <v>146</v>
      </c>
      <c r="F133" s="136" t="s">
        <v>792</v>
      </c>
      <c r="I133" s="137"/>
      <c r="L133" s="31"/>
      <c r="M133" s="138"/>
      <c r="T133" s="52"/>
      <c r="AT133" s="16" t="s">
        <v>146</v>
      </c>
      <c r="AU133" s="16" t="s">
        <v>82</v>
      </c>
    </row>
    <row r="134" spans="2:65" s="10" customFormat="1" ht="25.9" customHeight="1">
      <c r="B134" s="111"/>
      <c r="D134" s="112" t="s">
        <v>73</v>
      </c>
      <c r="E134" s="113" t="s">
        <v>412</v>
      </c>
      <c r="F134" s="113" t="s">
        <v>793</v>
      </c>
      <c r="I134" s="114"/>
      <c r="J134" s="115">
        <f>BK134</f>
        <v>0</v>
      </c>
      <c r="L134" s="111"/>
      <c r="M134" s="116"/>
      <c r="P134" s="117">
        <f>SUM(P135:P136)</f>
        <v>0</v>
      </c>
      <c r="R134" s="117">
        <f>SUM(R135:R136)</f>
        <v>0</v>
      </c>
      <c r="T134" s="118">
        <f>SUM(T135:T136)</f>
        <v>0</v>
      </c>
      <c r="AR134" s="112" t="s">
        <v>82</v>
      </c>
      <c r="AT134" s="119" t="s">
        <v>73</v>
      </c>
      <c r="AU134" s="119" t="s">
        <v>74</v>
      </c>
      <c r="AY134" s="112" t="s">
        <v>139</v>
      </c>
      <c r="BK134" s="120">
        <f>SUM(BK135:BK136)</f>
        <v>0</v>
      </c>
    </row>
    <row r="135" spans="2:65" s="1" customFormat="1" ht="16.5" customHeight="1">
      <c r="B135" s="31"/>
      <c r="C135" s="121" t="s">
        <v>307</v>
      </c>
      <c r="D135" s="121" t="s">
        <v>140</v>
      </c>
      <c r="E135" s="122" t="s">
        <v>794</v>
      </c>
      <c r="F135" s="123" t="s">
        <v>795</v>
      </c>
      <c r="G135" s="124" t="s">
        <v>263</v>
      </c>
      <c r="H135" s="125">
        <v>49</v>
      </c>
      <c r="I135" s="126"/>
      <c r="J135" s="127">
        <f>ROUND(I135*H135,2)</f>
        <v>0</v>
      </c>
      <c r="K135" s="128"/>
      <c r="L135" s="31"/>
      <c r="M135" s="129" t="s">
        <v>19</v>
      </c>
      <c r="N135" s="130" t="s">
        <v>45</v>
      </c>
      <c r="P135" s="131">
        <f>O135*H135</f>
        <v>0</v>
      </c>
      <c r="Q135" s="131">
        <v>0</v>
      </c>
      <c r="R135" s="131">
        <f>Q135*H135</f>
        <v>0</v>
      </c>
      <c r="S135" s="131">
        <v>0</v>
      </c>
      <c r="T135" s="132">
        <f>S135*H135</f>
        <v>0</v>
      </c>
      <c r="AR135" s="133" t="s">
        <v>144</v>
      </c>
      <c r="AT135" s="133" t="s">
        <v>140</v>
      </c>
      <c r="AU135" s="133" t="s">
        <v>82</v>
      </c>
      <c r="AY135" s="16" t="s">
        <v>139</v>
      </c>
      <c r="BE135" s="134">
        <f>IF(N135="základní",J135,0)</f>
        <v>0</v>
      </c>
      <c r="BF135" s="134">
        <f>IF(N135="snížená",J135,0)</f>
        <v>0</v>
      </c>
      <c r="BG135" s="134">
        <f>IF(N135="zákl. přenesená",J135,0)</f>
        <v>0</v>
      </c>
      <c r="BH135" s="134">
        <f>IF(N135="sníž. přenesená",J135,0)</f>
        <v>0</v>
      </c>
      <c r="BI135" s="134">
        <f>IF(N135="nulová",J135,0)</f>
        <v>0</v>
      </c>
      <c r="BJ135" s="16" t="s">
        <v>82</v>
      </c>
      <c r="BK135" s="134">
        <f>ROUND(I135*H135,2)</f>
        <v>0</v>
      </c>
      <c r="BL135" s="16" t="s">
        <v>144</v>
      </c>
      <c r="BM135" s="133" t="s">
        <v>317</v>
      </c>
    </row>
    <row r="136" spans="2:65" s="1" customFormat="1" ht="11.25">
      <c r="B136" s="31"/>
      <c r="D136" s="135" t="s">
        <v>146</v>
      </c>
      <c r="F136" s="136" t="s">
        <v>795</v>
      </c>
      <c r="I136" s="137"/>
      <c r="L136" s="31"/>
      <c r="M136" s="138"/>
      <c r="T136" s="52"/>
      <c r="AT136" s="16" t="s">
        <v>146</v>
      </c>
      <c r="AU136" s="16" t="s">
        <v>82</v>
      </c>
    </row>
    <row r="137" spans="2:65" s="10" customFormat="1" ht="25.9" customHeight="1">
      <c r="B137" s="111"/>
      <c r="D137" s="112" t="s">
        <v>73</v>
      </c>
      <c r="E137" s="113" t="s">
        <v>138</v>
      </c>
      <c r="F137" s="113" t="s">
        <v>796</v>
      </c>
      <c r="I137" s="114"/>
      <c r="J137" s="115">
        <f>BK137</f>
        <v>0</v>
      </c>
      <c r="L137" s="111"/>
      <c r="M137" s="116"/>
      <c r="P137" s="117">
        <f>SUM(P138:P139)</f>
        <v>0</v>
      </c>
      <c r="R137" s="117">
        <f>SUM(R138:R139)</f>
        <v>0</v>
      </c>
      <c r="T137" s="118">
        <f>SUM(T138:T139)</f>
        <v>0</v>
      </c>
      <c r="AR137" s="112" t="s">
        <v>82</v>
      </c>
      <c r="AT137" s="119" t="s">
        <v>73</v>
      </c>
      <c r="AU137" s="119" t="s">
        <v>74</v>
      </c>
      <c r="AY137" s="112" t="s">
        <v>139</v>
      </c>
      <c r="BK137" s="120">
        <f>SUM(BK138:BK139)</f>
        <v>0</v>
      </c>
    </row>
    <row r="138" spans="2:65" s="1" customFormat="1" ht="24.2" customHeight="1">
      <c r="B138" s="31"/>
      <c r="C138" s="121" t="s">
        <v>203</v>
      </c>
      <c r="D138" s="121" t="s">
        <v>140</v>
      </c>
      <c r="E138" s="122" t="s">
        <v>797</v>
      </c>
      <c r="F138" s="123" t="s">
        <v>798</v>
      </c>
      <c r="G138" s="124" t="s">
        <v>263</v>
      </c>
      <c r="H138" s="125">
        <v>49</v>
      </c>
      <c r="I138" s="126"/>
      <c r="J138" s="127">
        <f>ROUND(I138*H138,2)</f>
        <v>0</v>
      </c>
      <c r="K138" s="128"/>
      <c r="L138" s="31"/>
      <c r="M138" s="129" t="s">
        <v>19</v>
      </c>
      <c r="N138" s="130" t="s">
        <v>45</v>
      </c>
      <c r="P138" s="131">
        <f>O138*H138</f>
        <v>0</v>
      </c>
      <c r="Q138" s="131">
        <v>0</v>
      </c>
      <c r="R138" s="131">
        <f>Q138*H138</f>
        <v>0</v>
      </c>
      <c r="S138" s="131">
        <v>0</v>
      </c>
      <c r="T138" s="132">
        <f>S138*H138</f>
        <v>0</v>
      </c>
      <c r="AR138" s="133" t="s">
        <v>144</v>
      </c>
      <c r="AT138" s="133" t="s">
        <v>140</v>
      </c>
      <c r="AU138" s="133" t="s">
        <v>82</v>
      </c>
      <c r="AY138" s="16" t="s">
        <v>139</v>
      </c>
      <c r="BE138" s="134">
        <f>IF(N138="základní",J138,0)</f>
        <v>0</v>
      </c>
      <c r="BF138" s="134">
        <f>IF(N138="snížená",J138,0)</f>
        <v>0</v>
      </c>
      <c r="BG138" s="134">
        <f>IF(N138="zákl. přenesená",J138,0)</f>
        <v>0</v>
      </c>
      <c r="BH138" s="134">
        <f>IF(N138="sníž. přenesená",J138,0)</f>
        <v>0</v>
      </c>
      <c r="BI138" s="134">
        <f>IF(N138="nulová",J138,0)</f>
        <v>0</v>
      </c>
      <c r="BJ138" s="16" t="s">
        <v>82</v>
      </c>
      <c r="BK138" s="134">
        <f>ROUND(I138*H138,2)</f>
        <v>0</v>
      </c>
      <c r="BL138" s="16" t="s">
        <v>144</v>
      </c>
      <c r="BM138" s="133" t="s">
        <v>435</v>
      </c>
    </row>
    <row r="139" spans="2:65" s="1" customFormat="1" ht="19.5">
      <c r="B139" s="31"/>
      <c r="D139" s="135" t="s">
        <v>146</v>
      </c>
      <c r="F139" s="136" t="s">
        <v>798</v>
      </c>
      <c r="I139" s="137"/>
      <c r="L139" s="31"/>
      <c r="M139" s="138"/>
      <c r="T139" s="52"/>
      <c r="AT139" s="16" t="s">
        <v>146</v>
      </c>
      <c r="AU139" s="16" t="s">
        <v>82</v>
      </c>
    </row>
    <row r="140" spans="2:65" s="10" customFormat="1" ht="25.9" customHeight="1">
      <c r="B140" s="111"/>
      <c r="D140" s="112" t="s">
        <v>73</v>
      </c>
      <c r="E140" s="113" t="s">
        <v>799</v>
      </c>
      <c r="F140" s="113" t="s">
        <v>800</v>
      </c>
      <c r="I140" s="114"/>
      <c r="J140" s="115">
        <f>BK140</f>
        <v>0</v>
      </c>
      <c r="L140" s="111"/>
      <c r="M140" s="116"/>
      <c r="P140" s="117">
        <f>SUM(P141:P142)</f>
        <v>0</v>
      </c>
      <c r="R140" s="117">
        <f>SUM(R141:R142)</f>
        <v>0</v>
      </c>
      <c r="T140" s="118">
        <f>SUM(T141:T142)</f>
        <v>0</v>
      </c>
      <c r="AR140" s="112" t="s">
        <v>82</v>
      </c>
      <c r="AT140" s="119" t="s">
        <v>73</v>
      </c>
      <c r="AU140" s="119" t="s">
        <v>74</v>
      </c>
      <c r="AY140" s="112" t="s">
        <v>139</v>
      </c>
      <c r="BK140" s="120">
        <f>SUM(BK141:BK142)</f>
        <v>0</v>
      </c>
    </row>
    <row r="141" spans="2:65" s="1" customFormat="1" ht="16.5" customHeight="1">
      <c r="B141" s="31"/>
      <c r="C141" s="121" t="s">
        <v>209</v>
      </c>
      <c r="D141" s="121" t="s">
        <v>140</v>
      </c>
      <c r="E141" s="122" t="s">
        <v>801</v>
      </c>
      <c r="F141" s="123" t="s">
        <v>802</v>
      </c>
      <c r="G141" s="124" t="s">
        <v>263</v>
      </c>
      <c r="H141" s="125">
        <v>31</v>
      </c>
      <c r="I141" s="126"/>
      <c r="J141" s="127">
        <f>ROUND(I141*H141,2)</f>
        <v>0</v>
      </c>
      <c r="K141" s="128"/>
      <c r="L141" s="31"/>
      <c r="M141" s="129" t="s">
        <v>19</v>
      </c>
      <c r="N141" s="130" t="s">
        <v>45</v>
      </c>
      <c r="P141" s="131">
        <f>O141*H141</f>
        <v>0</v>
      </c>
      <c r="Q141" s="131">
        <v>0</v>
      </c>
      <c r="R141" s="131">
        <f>Q141*H141</f>
        <v>0</v>
      </c>
      <c r="S141" s="131">
        <v>0</v>
      </c>
      <c r="T141" s="132">
        <f>S141*H141</f>
        <v>0</v>
      </c>
      <c r="AR141" s="133" t="s">
        <v>144</v>
      </c>
      <c r="AT141" s="133" t="s">
        <v>140</v>
      </c>
      <c r="AU141" s="133" t="s">
        <v>82</v>
      </c>
      <c r="AY141" s="16" t="s">
        <v>139</v>
      </c>
      <c r="BE141" s="134">
        <f>IF(N141="základní",J141,0)</f>
        <v>0</v>
      </c>
      <c r="BF141" s="134">
        <f>IF(N141="snížená",J141,0)</f>
        <v>0</v>
      </c>
      <c r="BG141" s="134">
        <f>IF(N141="zákl. přenesená",J141,0)</f>
        <v>0</v>
      </c>
      <c r="BH141" s="134">
        <f>IF(N141="sníž. přenesená",J141,0)</f>
        <v>0</v>
      </c>
      <c r="BI141" s="134">
        <f>IF(N141="nulová",J141,0)</f>
        <v>0</v>
      </c>
      <c r="BJ141" s="16" t="s">
        <v>82</v>
      </c>
      <c r="BK141" s="134">
        <f>ROUND(I141*H141,2)</f>
        <v>0</v>
      </c>
      <c r="BL141" s="16" t="s">
        <v>144</v>
      </c>
      <c r="BM141" s="133" t="s">
        <v>443</v>
      </c>
    </row>
    <row r="142" spans="2:65" s="1" customFormat="1" ht="11.25">
      <c r="B142" s="31"/>
      <c r="D142" s="135" t="s">
        <v>146</v>
      </c>
      <c r="F142" s="136" t="s">
        <v>802</v>
      </c>
      <c r="I142" s="137"/>
      <c r="L142" s="31"/>
      <c r="M142" s="138"/>
      <c r="T142" s="52"/>
      <c r="AT142" s="16" t="s">
        <v>146</v>
      </c>
      <c r="AU142" s="16" t="s">
        <v>82</v>
      </c>
    </row>
    <row r="143" spans="2:65" s="10" customFormat="1" ht="25.9" customHeight="1">
      <c r="B143" s="111"/>
      <c r="D143" s="112" t="s">
        <v>73</v>
      </c>
      <c r="E143" s="113" t="s">
        <v>803</v>
      </c>
      <c r="F143" s="113" t="s">
        <v>804</v>
      </c>
      <c r="I143" s="114"/>
      <c r="J143" s="115">
        <f>BK143</f>
        <v>0</v>
      </c>
      <c r="L143" s="111"/>
      <c r="M143" s="116"/>
      <c r="P143" s="117">
        <f>SUM(P144:P145)</f>
        <v>0</v>
      </c>
      <c r="R143" s="117">
        <f>SUM(R144:R145)</f>
        <v>0</v>
      </c>
      <c r="T143" s="118">
        <f>SUM(T144:T145)</f>
        <v>0</v>
      </c>
      <c r="AR143" s="112" t="s">
        <v>82</v>
      </c>
      <c r="AT143" s="119" t="s">
        <v>73</v>
      </c>
      <c r="AU143" s="119" t="s">
        <v>74</v>
      </c>
      <c r="AY143" s="112" t="s">
        <v>139</v>
      </c>
      <c r="BK143" s="120">
        <f>SUM(BK144:BK145)</f>
        <v>0</v>
      </c>
    </row>
    <row r="144" spans="2:65" s="1" customFormat="1" ht="16.5" customHeight="1">
      <c r="B144" s="31"/>
      <c r="C144" s="121" t="s">
        <v>215</v>
      </c>
      <c r="D144" s="121" t="s">
        <v>140</v>
      </c>
      <c r="E144" s="122" t="s">
        <v>805</v>
      </c>
      <c r="F144" s="123" t="s">
        <v>806</v>
      </c>
      <c r="G144" s="124" t="s">
        <v>276</v>
      </c>
      <c r="H144" s="125">
        <v>24.402000000000001</v>
      </c>
      <c r="I144" s="126"/>
      <c r="J144" s="127">
        <f>ROUND(I144*H144,2)</f>
        <v>0</v>
      </c>
      <c r="K144" s="128"/>
      <c r="L144" s="31"/>
      <c r="M144" s="129" t="s">
        <v>19</v>
      </c>
      <c r="N144" s="130" t="s">
        <v>45</v>
      </c>
      <c r="P144" s="131">
        <f>O144*H144</f>
        <v>0</v>
      </c>
      <c r="Q144" s="131">
        <v>0</v>
      </c>
      <c r="R144" s="131">
        <f>Q144*H144</f>
        <v>0</v>
      </c>
      <c r="S144" s="131">
        <v>0</v>
      </c>
      <c r="T144" s="132">
        <f>S144*H144</f>
        <v>0</v>
      </c>
      <c r="AR144" s="133" t="s">
        <v>144</v>
      </c>
      <c r="AT144" s="133" t="s">
        <v>140</v>
      </c>
      <c r="AU144" s="133" t="s">
        <v>82</v>
      </c>
      <c r="AY144" s="16" t="s">
        <v>139</v>
      </c>
      <c r="BE144" s="134">
        <f>IF(N144="základní",J144,0)</f>
        <v>0</v>
      </c>
      <c r="BF144" s="134">
        <f>IF(N144="snížená",J144,0)</f>
        <v>0</v>
      </c>
      <c r="BG144" s="134">
        <f>IF(N144="zákl. přenesená",J144,0)</f>
        <v>0</v>
      </c>
      <c r="BH144" s="134">
        <f>IF(N144="sníž. přenesená",J144,0)</f>
        <v>0</v>
      </c>
      <c r="BI144" s="134">
        <f>IF(N144="nulová",J144,0)</f>
        <v>0</v>
      </c>
      <c r="BJ144" s="16" t="s">
        <v>82</v>
      </c>
      <c r="BK144" s="134">
        <f>ROUND(I144*H144,2)</f>
        <v>0</v>
      </c>
      <c r="BL144" s="16" t="s">
        <v>144</v>
      </c>
      <c r="BM144" s="133" t="s">
        <v>451</v>
      </c>
    </row>
    <row r="145" spans="2:65" s="1" customFormat="1" ht="11.25">
      <c r="B145" s="31"/>
      <c r="D145" s="135" t="s">
        <v>146</v>
      </c>
      <c r="F145" s="136" t="s">
        <v>806</v>
      </c>
      <c r="I145" s="137"/>
      <c r="L145" s="31"/>
      <c r="M145" s="138"/>
      <c r="T145" s="52"/>
      <c r="AT145" s="16" t="s">
        <v>146</v>
      </c>
      <c r="AU145" s="16" t="s">
        <v>82</v>
      </c>
    </row>
    <row r="146" spans="2:65" s="10" customFormat="1" ht="25.9" customHeight="1">
      <c r="B146" s="111"/>
      <c r="D146" s="112" t="s">
        <v>73</v>
      </c>
      <c r="E146" s="113" t="s">
        <v>807</v>
      </c>
      <c r="F146" s="113" t="s">
        <v>808</v>
      </c>
      <c r="I146" s="114"/>
      <c r="J146" s="115">
        <f>BK146</f>
        <v>0</v>
      </c>
      <c r="L146" s="111"/>
      <c r="M146" s="116"/>
      <c r="P146" s="117">
        <f>SUM(P147:P164)</f>
        <v>0</v>
      </c>
      <c r="R146" s="117">
        <f>SUM(R147:R164)</f>
        <v>0</v>
      </c>
      <c r="T146" s="118">
        <f>SUM(T147:T164)</f>
        <v>0</v>
      </c>
      <c r="AR146" s="112" t="s">
        <v>84</v>
      </c>
      <c r="AT146" s="119" t="s">
        <v>73</v>
      </c>
      <c r="AU146" s="119" t="s">
        <v>74</v>
      </c>
      <c r="AY146" s="112" t="s">
        <v>139</v>
      </c>
      <c r="BK146" s="120">
        <f>SUM(BK147:BK164)</f>
        <v>0</v>
      </c>
    </row>
    <row r="147" spans="2:65" s="1" customFormat="1" ht="33" customHeight="1">
      <c r="B147" s="31"/>
      <c r="C147" s="121" t="s">
        <v>219</v>
      </c>
      <c r="D147" s="121" t="s">
        <v>140</v>
      </c>
      <c r="E147" s="122" t="s">
        <v>809</v>
      </c>
      <c r="F147" s="123" t="s">
        <v>810</v>
      </c>
      <c r="G147" s="124" t="s">
        <v>263</v>
      </c>
      <c r="H147" s="125">
        <v>23.72</v>
      </c>
      <c r="I147" s="126"/>
      <c r="J147" s="127">
        <f>ROUND(I147*H147,2)</f>
        <v>0</v>
      </c>
      <c r="K147" s="128"/>
      <c r="L147" s="31"/>
      <c r="M147" s="129" t="s">
        <v>19</v>
      </c>
      <c r="N147" s="130" t="s">
        <v>45</v>
      </c>
      <c r="P147" s="131">
        <f>O147*H147</f>
        <v>0</v>
      </c>
      <c r="Q147" s="131">
        <v>0</v>
      </c>
      <c r="R147" s="131">
        <f>Q147*H147</f>
        <v>0</v>
      </c>
      <c r="S147" s="131">
        <v>0</v>
      </c>
      <c r="T147" s="132">
        <f>S147*H147</f>
        <v>0</v>
      </c>
      <c r="AR147" s="133" t="s">
        <v>307</v>
      </c>
      <c r="AT147" s="133" t="s">
        <v>140</v>
      </c>
      <c r="AU147" s="133" t="s">
        <v>82</v>
      </c>
      <c r="AY147" s="16" t="s">
        <v>139</v>
      </c>
      <c r="BE147" s="134">
        <f>IF(N147="základní",J147,0)</f>
        <v>0</v>
      </c>
      <c r="BF147" s="134">
        <f>IF(N147="snížená",J147,0)</f>
        <v>0</v>
      </c>
      <c r="BG147" s="134">
        <f>IF(N147="zákl. přenesená",J147,0)</f>
        <v>0</v>
      </c>
      <c r="BH147" s="134">
        <f>IF(N147="sníž. přenesená",J147,0)</f>
        <v>0</v>
      </c>
      <c r="BI147" s="134">
        <f>IF(N147="nulová",J147,0)</f>
        <v>0</v>
      </c>
      <c r="BJ147" s="16" t="s">
        <v>82</v>
      </c>
      <c r="BK147" s="134">
        <f>ROUND(I147*H147,2)</f>
        <v>0</v>
      </c>
      <c r="BL147" s="16" t="s">
        <v>307</v>
      </c>
      <c r="BM147" s="133" t="s">
        <v>459</v>
      </c>
    </row>
    <row r="148" spans="2:65" s="1" customFormat="1" ht="19.5">
      <c r="B148" s="31"/>
      <c r="D148" s="135" t="s">
        <v>146</v>
      </c>
      <c r="F148" s="136" t="s">
        <v>810</v>
      </c>
      <c r="I148" s="137"/>
      <c r="L148" s="31"/>
      <c r="M148" s="138"/>
      <c r="T148" s="52"/>
      <c r="AT148" s="16" t="s">
        <v>146</v>
      </c>
      <c r="AU148" s="16" t="s">
        <v>82</v>
      </c>
    </row>
    <row r="149" spans="2:65" s="1" customFormat="1" ht="16.5" customHeight="1">
      <c r="B149" s="31"/>
      <c r="C149" s="121" t="s">
        <v>7</v>
      </c>
      <c r="D149" s="121" t="s">
        <v>140</v>
      </c>
      <c r="E149" s="122" t="s">
        <v>811</v>
      </c>
      <c r="F149" s="123" t="s">
        <v>812</v>
      </c>
      <c r="G149" s="124" t="s">
        <v>620</v>
      </c>
      <c r="H149" s="125">
        <v>10.375</v>
      </c>
      <c r="I149" s="126"/>
      <c r="J149" s="127">
        <f>ROUND(I149*H149,2)</f>
        <v>0</v>
      </c>
      <c r="K149" s="128"/>
      <c r="L149" s="31"/>
      <c r="M149" s="129" t="s">
        <v>19</v>
      </c>
      <c r="N149" s="130" t="s">
        <v>45</v>
      </c>
      <c r="P149" s="131">
        <f>O149*H149</f>
        <v>0</v>
      </c>
      <c r="Q149" s="131">
        <v>0</v>
      </c>
      <c r="R149" s="131">
        <f>Q149*H149</f>
        <v>0</v>
      </c>
      <c r="S149" s="131">
        <v>0</v>
      </c>
      <c r="T149" s="132">
        <f>S149*H149</f>
        <v>0</v>
      </c>
      <c r="AR149" s="133" t="s">
        <v>307</v>
      </c>
      <c r="AT149" s="133" t="s">
        <v>140</v>
      </c>
      <c r="AU149" s="133" t="s">
        <v>82</v>
      </c>
      <c r="AY149" s="16" t="s">
        <v>139</v>
      </c>
      <c r="BE149" s="134">
        <f>IF(N149="základní",J149,0)</f>
        <v>0</v>
      </c>
      <c r="BF149" s="134">
        <f>IF(N149="snížená",J149,0)</f>
        <v>0</v>
      </c>
      <c r="BG149" s="134">
        <f>IF(N149="zákl. přenesená",J149,0)</f>
        <v>0</v>
      </c>
      <c r="BH149" s="134">
        <f>IF(N149="sníž. přenesená",J149,0)</f>
        <v>0</v>
      </c>
      <c r="BI149" s="134">
        <f>IF(N149="nulová",J149,0)</f>
        <v>0</v>
      </c>
      <c r="BJ149" s="16" t="s">
        <v>82</v>
      </c>
      <c r="BK149" s="134">
        <f>ROUND(I149*H149,2)</f>
        <v>0</v>
      </c>
      <c r="BL149" s="16" t="s">
        <v>307</v>
      </c>
      <c r="BM149" s="133" t="s">
        <v>467</v>
      </c>
    </row>
    <row r="150" spans="2:65" s="1" customFormat="1" ht="11.25">
      <c r="B150" s="31"/>
      <c r="D150" s="135" t="s">
        <v>146</v>
      </c>
      <c r="F150" s="136" t="s">
        <v>812</v>
      </c>
      <c r="I150" s="137"/>
      <c r="L150" s="31"/>
      <c r="M150" s="138"/>
      <c r="T150" s="52"/>
      <c r="AT150" s="16" t="s">
        <v>146</v>
      </c>
      <c r="AU150" s="16" t="s">
        <v>82</v>
      </c>
    </row>
    <row r="151" spans="2:65" s="12" customFormat="1" ht="11.25">
      <c r="B151" s="151"/>
      <c r="D151" s="135" t="s">
        <v>311</v>
      </c>
      <c r="E151" s="152" t="s">
        <v>19</v>
      </c>
      <c r="F151" s="153" t="s">
        <v>813</v>
      </c>
      <c r="H151" s="154">
        <v>10.375</v>
      </c>
      <c r="I151" s="155"/>
      <c r="L151" s="151"/>
      <c r="M151" s="156"/>
      <c r="T151" s="157"/>
      <c r="AT151" s="152" t="s">
        <v>311</v>
      </c>
      <c r="AU151" s="152" t="s">
        <v>82</v>
      </c>
      <c r="AV151" s="12" t="s">
        <v>84</v>
      </c>
      <c r="AW151" s="12" t="s">
        <v>36</v>
      </c>
      <c r="AX151" s="12" t="s">
        <v>74</v>
      </c>
      <c r="AY151" s="152" t="s">
        <v>139</v>
      </c>
    </row>
    <row r="152" spans="2:65" s="13" customFormat="1" ht="11.25">
      <c r="B152" s="158"/>
      <c r="D152" s="135" t="s">
        <v>311</v>
      </c>
      <c r="E152" s="159" t="s">
        <v>19</v>
      </c>
      <c r="F152" s="160" t="s">
        <v>313</v>
      </c>
      <c r="H152" s="161">
        <v>10.375</v>
      </c>
      <c r="I152" s="162"/>
      <c r="L152" s="158"/>
      <c r="M152" s="163"/>
      <c r="T152" s="164"/>
      <c r="AT152" s="159" t="s">
        <v>311</v>
      </c>
      <c r="AU152" s="159" t="s">
        <v>82</v>
      </c>
      <c r="AV152" s="13" t="s">
        <v>144</v>
      </c>
      <c r="AW152" s="13" t="s">
        <v>36</v>
      </c>
      <c r="AX152" s="13" t="s">
        <v>82</v>
      </c>
      <c r="AY152" s="159" t="s">
        <v>139</v>
      </c>
    </row>
    <row r="153" spans="2:65" s="1" customFormat="1" ht="24.2" customHeight="1">
      <c r="B153" s="31"/>
      <c r="C153" s="121" t="s">
        <v>604</v>
      </c>
      <c r="D153" s="121" t="s">
        <v>140</v>
      </c>
      <c r="E153" s="122" t="s">
        <v>814</v>
      </c>
      <c r="F153" s="123" t="s">
        <v>815</v>
      </c>
      <c r="G153" s="124" t="s">
        <v>263</v>
      </c>
      <c r="H153" s="125">
        <v>23.72</v>
      </c>
      <c r="I153" s="126"/>
      <c r="J153" s="127">
        <f>ROUND(I153*H153,2)</f>
        <v>0</v>
      </c>
      <c r="K153" s="128"/>
      <c r="L153" s="31"/>
      <c r="M153" s="129" t="s">
        <v>19</v>
      </c>
      <c r="N153" s="130" t="s">
        <v>45</v>
      </c>
      <c r="P153" s="131">
        <f>O153*H153</f>
        <v>0</v>
      </c>
      <c r="Q153" s="131">
        <v>0</v>
      </c>
      <c r="R153" s="131">
        <f>Q153*H153</f>
        <v>0</v>
      </c>
      <c r="S153" s="131">
        <v>0</v>
      </c>
      <c r="T153" s="132">
        <f>S153*H153</f>
        <v>0</v>
      </c>
      <c r="AR153" s="133" t="s">
        <v>307</v>
      </c>
      <c r="AT153" s="133" t="s">
        <v>140</v>
      </c>
      <c r="AU153" s="133" t="s">
        <v>82</v>
      </c>
      <c r="AY153" s="16" t="s">
        <v>139</v>
      </c>
      <c r="BE153" s="134">
        <f>IF(N153="základní",J153,0)</f>
        <v>0</v>
      </c>
      <c r="BF153" s="134">
        <f>IF(N153="snížená",J153,0)</f>
        <v>0</v>
      </c>
      <c r="BG153" s="134">
        <f>IF(N153="zákl. přenesená",J153,0)</f>
        <v>0</v>
      </c>
      <c r="BH153" s="134">
        <f>IF(N153="sníž. přenesená",J153,0)</f>
        <v>0</v>
      </c>
      <c r="BI153" s="134">
        <f>IF(N153="nulová",J153,0)</f>
        <v>0</v>
      </c>
      <c r="BJ153" s="16" t="s">
        <v>82</v>
      </c>
      <c r="BK153" s="134">
        <f>ROUND(I153*H153,2)</f>
        <v>0</v>
      </c>
      <c r="BL153" s="16" t="s">
        <v>307</v>
      </c>
      <c r="BM153" s="133" t="s">
        <v>475</v>
      </c>
    </row>
    <row r="154" spans="2:65" s="1" customFormat="1" ht="19.5">
      <c r="B154" s="31"/>
      <c r="D154" s="135" t="s">
        <v>146</v>
      </c>
      <c r="F154" s="136" t="s">
        <v>815</v>
      </c>
      <c r="I154" s="137"/>
      <c r="L154" s="31"/>
      <c r="M154" s="138"/>
      <c r="T154" s="52"/>
      <c r="AT154" s="16" t="s">
        <v>146</v>
      </c>
      <c r="AU154" s="16" t="s">
        <v>82</v>
      </c>
    </row>
    <row r="155" spans="2:65" s="1" customFormat="1" ht="16.5" customHeight="1">
      <c r="B155" s="31"/>
      <c r="C155" s="121" t="s">
        <v>612</v>
      </c>
      <c r="D155" s="121" t="s">
        <v>140</v>
      </c>
      <c r="E155" s="122" t="s">
        <v>816</v>
      </c>
      <c r="F155" s="123" t="s">
        <v>817</v>
      </c>
      <c r="G155" s="124" t="s">
        <v>620</v>
      </c>
      <c r="H155" s="125">
        <v>3.51</v>
      </c>
      <c r="I155" s="126"/>
      <c r="J155" s="127">
        <f>ROUND(I155*H155,2)</f>
        <v>0</v>
      </c>
      <c r="K155" s="128"/>
      <c r="L155" s="31"/>
      <c r="M155" s="129" t="s">
        <v>19</v>
      </c>
      <c r="N155" s="130" t="s">
        <v>45</v>
      </c>
      <c r="P155" s="131">
        <f>O155*H155</f>
        <v>0</v>
      </c>
      <c r="Q155" s="131">
        <v>0</v>
      </c>
      <c r="R155" s="131">
        <f>Q155*H155</f>
        <v>0</v>
      </c>
      <c r="S155" s="131">
        <v>0</v>
      </c>
      <c r="T155" s="132">
        <f>S155*H155</f>
        <v>0</v>
      </c>
      <c r="AR155" s="133" t="s">
        <v>307</v>
      </c>
      <c r="AT155" s="133" t="s">
        <v>140</v>
      </c>
      <c r="AU155" s="133" t="s">
        <v>82</v>
      </c>
      <c r="AY155" s="16" t="s">
        <v>139</v>
      </c>
      <c r="BE155" s="134">
        <f>IF(N155="základní",J155,0)</f>
        <v>0</v>
      </c>
      <c r="BF155" s="134">
        <f>IF(N155="snížená",J155,0)</f>
        <v>0</v>
      </c>
      <c r="BG155" s="134">
        <f>IF(N155="zákl. přenesená",J155,0)</f>
        <v>0</v>
      </c>
      <c r="BH155" s="134">
        <f>IF(N155="sníž. přenesená",J155,0)</f>
        <v>0</v>
      </c>
      <c r="BI155" s="134">
        <f>IF(N155="nulová",J155,0)</f>
        <v>0</v>
      </c>
      <c r="BJ155" s="16" t="s">
        <v>82</v>
      </c>
      <c r="BK155" s="134">
        <f>ROUND(I155*H155,2)</f>
        <v>0</v>
      </c>
      <c r="BL155" s="16" t="s">
        <v>307</v>
      </c>
      <c r="BM155" s="133" t="s">
        <v>483</v>
      </c>
    </row>
    <row r="156" spans="2:65" s="1" customFormat="1" ht="11.25">
      <c r="B156" s="31"/>
      <c r="D156" s="135" t="s">
        <v>146</v>
      </c>
      <c r="F156" s="136" t="s">
        <v>817</v>
      </c>
      <c r="I156" s="137"/>
      <c r="L156" s="31"/>
      <c r="M156" s="138"/>
      <c r="T156" s="52"/>
      <c r="AT156" s="16" t="s">
        <v>146</v>
      </c>
      <c r="AU156" s="16" t="s">
        <v>82</v>
      </c>
    </row>
    <row r="157" spans="2:65" s="1" customFormat="1" ht="16.5" customHeight="1">
      <c r="B157" s="31"/>
      <c r="C157" s="121" t="s">
        <v>623</v>
      </c>
      <c r="D157" s="121" t="s">
        <v>140</v>
      </c>
      <c r="E157" s="122" t="s">
        <v>818</v>
      </c>
      <c r="F157" s="123" t="s">
        <v>819</v>
      </c>
      <c r="G157" s="124" t="s">
        <v>620</v>
      </c>
      <c r="H157" s="125">
        <v>6.12</v>
      </c>
      <c r="I157" s="126"/>
      <c r="J157" s="127">
        <f>ROUND(I157*H157,2)</f>
        <v>0</v>
      </c>
      <c r="K157" s="128"/>
      <c r="L157" s="31"/>
      <c r="M157" s="129" t="s">
        <v>19</v>
      </c>
      <c r="N157" s="130" t="s">
        <v>45</v>
      </c>
      <c r="P157" s="131">
        <f>O157*H157</f>
        <v>0</v>
      </c>
      <c r="Q157" s="131">
        <v>0</v>
      </c>
      <c r="R157" s="131">
        <f>Q157*H157</f>
        <v>0</v>
      </c>
      <c r="S157" s="131">
        <v>0</v>
      </c>
      <c r="T157" s="132">
        <f>S157*H157</f>
        <v>0</v>
      </c>
      <c r="AR157" s="133" t="s">
        <v>307</v>
      </c>
      <c r="AT157" s="133" t="s">
        <v>140</v>
      </c>
      <c r="AU157" s="133" t="s">
        <v>82</v>
      </c>
      <c r="AY157" s="16" t="s">
        <v>139</v>
      </c>
      <c r="BE157" s="134">
        <f>IF(N157="základní",J157,0)</f>
        <v>0</v>
      </c>
      <c r="BF157" s="134">
        <f>IF(N157="snížená",J157,0)</f>
        <v>0</v>
      </c>
      <c r="BG157" s="134">
        <f>IF(N157="zákl. přenesená",J157,0)</f>
        <v>0</v>
      </c>
      <c r="BH157" s="134">
        <f>IF(N157="sníž. přenesená",J157,0)</f>
        <v>0</v>
      </c>
      <c r="BI157" s="134">
        <f>IF(N157="nulová",J157,0)</f>
        <v>0</v>
      </c>
      <c r="BJ157" s="16" t="s">
        <v>82</v>
      </c>
      <c r="BK157" s="134">
        <f>ROUND(I157*H157,2)</f>
        <v>0</v>
      </c>
      <c r="BL157" s="16" t="s">
        <v>307</v>
      </c>
      <c r="BM157" s="133" t="s">
        <v>491</v>
      </c>
    </row>
    <row r="158" spans="2:65" s="1" customFormat="1" ht="11.25">
      <c r="B158" s="31"/>
      <c r="D158" s="135" t="s">
        <v>146</v>
      </c>
      <c r="F158" s="136" t="s">
        <v>819</v>
      </c>
      <c r="I158" s="137"/>
      <c r="L158" s="31"/>
      <c r="M158" s="138"/>
      <c r="T158" s="52"/>
      <c r="AT158" s="16" t="s">
        <v>146</v>
      </c>
      <c r="AU158" s="16" t="s">
        <v>82</v>
      </c>
    </row>
    <row r="159" spans="2:65" s="1" customFormat="1" ht="24.2" customHeight="1">
      <c r="B159" s="31"/>
      <c r="C159" s="121" t="s">
        <v>554</v>
      </c>
      <c r="D159" s="121" t="s">
        <v>140</v>
      </c>
      <c r="E159" s="122" t="s">
        <v>820</v>
      </c>
      <c r="F159" s="123" t="s">
        <v>821</v>
      </c>
      <c r="G159" s="124" t="s">
        <v>263</v>
      </c>
      <c r="H159" s="125">
        <v>28.463999999999999</v>
      </c>
      <c r="I159" s="126"/>
      <c r="J159" s="127">
        <f>ROUND(I159*H159,2)</f>
        <v>0</v>
      </c>
      <c r="K159" s="128"/>
      <c r="L159" s="31"/>
      <c r="M159" s="129" t="s">
        <v>19</v>
      </c>
      <c r="N159" s="130" t="s">
        <v>45</v>
      </c>
      <c r="P159" s="131">
        <f>O159*H159</f>
        <v>0</v>
      </c>
      <c r="Q159" s="131">
        <v>0</v>
      </c>
      <c r="R159" s="131">
        <f>Q159*H159</f>
        <v>0</v>
      </c>
      <c r="S159" s="131">
        <v>0</v>
      </c>
      <c r="T159" s="132">
        <f>S159*H159</f>
        <v>0</v>
      </c>
      <c r="AR159" s="133" t="s">
        <v>307</v>
      </c>
      <c r="AT159" s="133" t="s">
        <v>140</v>
      </c>
      <c r="AU159" s="133" t="s">
        <v>82</v>
      </c>
      <c r="AY159" s="16" t="s">
        <v>139</v>
      </c>
      <c r="BE159" s="134">
        <f>IF(N159="základní",J159,0)</f>
        <v>0</v>
      </c>
      <c r="BF159" s="134">
        <f>IF(N159="snížená",J159,0)</f>
        <v>0</v>
      </c>
      <c r="BG159" s="134">
        <f>IF(N159="zákl. přenesená",J159,0)</f>
        <v>0</v>
      </c>
      <c r="BH159" s="134">
        <f>IF(N159="sníž. přenesená",J159,0)</f>
        <v>0</v>
      </c>
      <c r="BI159" s="134">
        <f>IF(N159="nulová",J159,0)</f>
        <v>0</v>
      </c>
      <c r="BJ159" s="16" t="s">
        <v>82</v>
      </c>
      <c r="BK159" s="134">
        <f>ROUND(I159*H159,2)</f>
        <v>0</v>
      </c>
      <c r="BL159" s="16" t="s">
        <v>307</v>
      </c>
      <c r="BM159" s="133" t="s">
        <v>499</v>
      </c>
    </row>
    <row r="160" spans="2:65" s="1" customFormat="1" ht="11.25">
      <c r="B160" s="31"/>
      <c r="D160" s="135" t="s">
        <v>146</v>
      </c>
      <c r="F160" s="136" t="s">
        <v>821</v>
      </c>
      <c r="I160" s="137"/>
      <c r="L160" s="31"/>
      <c r="M160" s="138"/>
      <c r="T160" s="52"/>
      <c r="AT160" s="16" t="s">
        <v>146</v>
      </c>
      <c r="AU160" s="16" t="s">
        <v>82</v>
      </c>
    </row>
    <row r="161" spans="2:65" s="1" customFormat="1" ht="16.5" customHeight="1">
      <c r="B161" s="31"/>
      <c r="C161" s="121" t="s">
        <v>565</v>
      </c>
      <c r="D161" s="121" t="s">
        <v>140</v>
      </c>
      <c r="E161" s="122" t="s">
        <v>822</v>
      </c>
      <c r="F161" s="123" t="s">
        <v>823</v>
      </c>
      <c r="G161" s="124" t="s">
        <v>263</v>
      </c>
      <c r="H161" s="125">
        <v>28.463999999999999</v>
      </c>
      <c r="I161" s="126"/>
      <c r="J161" s="127">
        <f>ROUND(I161*H161,2)</f>
        <v>0</v>
      </c>
      <c r="K161" s="128"/>
      <c r="L161" s="31"/>
      <c r="M161" s="129" t="s">
        <v>19</v>
      </c>
      <c r="N161" s="130" t="s">
        <v>45</v>
      </c>
      <c r="P161" s="131">
        <f>O161*H161</f>
        <v>0</v>
      </c>
      <c r="Q161" s="131">
        <v>0</v>
      </c>
      <c r="R161" s="131">
        <f>Q161*H161</f>
        <v>0</v>
      </c>
      <c r="S161" s="131">
        <v>0</v>
      </c>
      <c r="T161" s="132">
        <f>S161*H161</f>
        <v>0</v>
      </c>
      <c r="AR161" s="133" t="s">
        <v>307</v>
      </c>
      <c r="AT161" s="133" t="s">
        <v>140</v>
      </c>
      <c r="AU161" s="133" t="s">
        <v>82</v>
      </c>
      <c r="AY161" s="16" t="s">
        <v>139</v>
      </c>
      <c r="BE161" s="134">
        <f>IF(N161="základní",J161,0)</f>
        <v>0</v>
      </c>
      <c r="BF161" s="134">
        <f>IF(N161="snížená",J161,0)</f>
        <v>0</v>
      </c>
      <c r="BG161" s="134">
        <f>IF(N161="zákl. přenesená",J161,0)</f>
        <v>0</v>
      </c>
      <c r="BH161" s="134">
        <f>IF(N161="sníž. přenesená",J161,0)</f>
        <v>0</v>
      </c>
      <c r="BI161" s="134">
        <f>IF(N161="nulová",J161,0)</f>
        <v>0</v>
      </c>
      <c r="BJ161" s="16" t="s">
        <v>82</v>
      </c>
      <c r="BK161" s="134">
        <f>ROUND(I161*H161,2)</f>
        <v>0</v>
      </c>
      <c r="BL161" s="16" t="s">
        <v>307</v>
      </c>
      <c r="BM161" s="133" t="s">
        <v>507</v>
      </c>
    </row>
    <row r="162" spans="2:65" s="1" customFormat="1" ht="11.25">
      <c r="B162" s="31"/>
      <c r="D162" s="135" t="s">
        <v>146</v>
      </c>
      <c r="F162" s="136" t="s">
        <v>823</v>
      </c>
      <c r="I162" s="137"/>
      <c r="L162" s="31"/>
      <c r="M162" s="138"/>
      <c r="T162" s="52"/>
      <c r="AT162" s="16" t="s">
        <v>146</v>
      </c>
      <c r="AU162" s="16" t="s">
        <v>82</v>
      </c>
    </row>
    <row r="163" spans="2:65" s="1" customFormat="1" ht="21.75" customHeight="1">
      <c r="B163" s="31"/>
      <c r="C163" s="121" t="s">
        <v>573</v>
      </c>
      <c r="D163" s="121" t="s">
        <v>140</v>
      </c>
      <c r="E163" s="122" t="s">
        <v>824</v>
      </c>
      <c r="F163" s="123" t="s">
        <v>825</v>
      </c>
      <c r="G163" s="124" t="s">
        <v>826</v>
      </c>
      <c r="H163" s="176"/>
      <c r="I163" s="126"/>
      <c r="J163" s="127">
        <f>ROUND(I163*H163,2)</f>
        <v>0</v>
      </c>
      <c r="K163" s="128"/>
      <c r="L163" s="31"/>
      <c r="M163" s="129" t="s">
        <v>19</v>
      </c>
      <c r="N163" s="130" t="s">
        <v>45</v>
      </c>
      <c r="P163" s="131">
        <f>O163*H163</f>
        <v>0</v>
      </c>
      <c r="Q163" s="131">
        <v>0</v>
      </c>
      <c r="R163" s="131">
        <f>Q163*H163</f>
        <v>0</v>
      </c>
      <c r="S163" s="131">
        <v>0</v>
      </c>
      <c r="T163" s="132">
        <f>S163*H163</f>
        <v>0</v>
      </c>
      <c r="AR163" s="133" t="s">
        <v>307</v>
      </c>
      <c r="AT163" s="133" t="s">
        <v>140</v>
      </c>
      <c r="AU163" s="133" t="s">
        <v>82</v>
      </c>
      <c r="AY163" s="16" t="s">
        <v>139</v>
      </c>
      <c r="BE163" s="134">
        <f>IF(N163="základní",J163,0)</f>
        <v>0</v>
      </c>
      <c r="BF163" s="134">
        <f>IF(N163="snížená",J163,0)</f>
        <v>0</v>
      </c>
      <c r="BG163" s="134">
        <f>IF(N163="zákl. přenesená",J163,0)</f>
        <v>0</v>
      </c>
      <c r="BH163" s="134">
        <f>IF(N163="sníž. přenesená",J163,0)</f>
        <v>0</v>
      </c>
      <c r="BI163" s="134">
        <f>IF(N163="nulová",J163,0)</f>
        <v>0</v>
      </c>
      <c r="BJ163" s="16" t="s">
        <v>82</v>
      </c>
      <c r="BK163" s="134">
        <f>ROUND(I163*H163,2)</f>
        <v>0</v>
      </c>
      <c r="BL163" s="16" t="s">
        <v>307</v>
      </c>
      <c r="BM163" s="133" t="s">
        <v>515</v>
      </c>
    </row>
    <row r="164" spans="2:65" s="1" customFormat="1" ht="11.25">
      <c r="B164" s="31"/>
      <c r="D164" s="135" t="s">
        <v>146</v>
      </c>
      <c r="F164" s="136" t="s">
        <v>825</v>
      </c>
      <c r="I164" s="137"/>
      <c r="L164" s="31"/>
      <c r="M164" s="138"/>
      <c r="T164" s="52"/>
      <c r="AT164" s="16" t="s">
        <v>146</v>
      </c>
      <c r="AU164" s="16" t="s">
        <v>82</v>
      </c>
    </row>
    <row r="165" spans="2:65" s="10" customFormat="1" ht="25.9" customHeight="1">
      <c r="B165" s="111"/>
      <c r="D165" s="112" t="s">
        <v>73</v>
      </c>
      <c r="E165" s="113" t="s">
        <v>303</v>
      </c>
      <c r="F165" s="113" t="s">
        <v>304</v>
      </c>
      <c r="I165" s="114"/>
      <c r="J165" s="115">
        <f>BK165</f>
        <v>0</v>
      </c>
      <c r="L165" s="111"/>
      <c r="M165" s="116"/>
      <c r="P165" s="117">
        <f>SUM(P166:P189)</f>
        <v>0</v>
      </c>
      <c r="R165" s="117">
        <f>SUM(R166:R189)</f>
        <v>0</v>
      </c>
      <c r="T165" s="118">
        <f>SUM(T166:T189)</f>
        <v>0</v>
      </c>
      <c r="AR165" s="112" t="s">
        <v>84</v>
      </c>
      <c r="AT165" s="119" t="s">
        <v>73</v>
      </c>
      <c r="AU165" s="119" t="s">
        <v>74</v>
      </c>
      <c r="AY165" s="112" t="s">
        <v>139</v>
      </c>
      <c r="BK165" s="120">
        <f>SUM(BK166:BK189)</f>
        <v>0</v>
      </c>
    </row>
    <row r="166" spans="2:65" s="1" customFormat="1" ht="24.2" customHeight="1">
      <c r="B166" s="31"/>
      <c r="C166" s="121" t="s">
        <v>412</v>
      </c>
      <c r="D166" s="121" t="s">
        <v>140</v>
      </c>
      <c r="E166" s="122" t="s">
        <v>827</v>
      </c>
      <c r="F166" s="123" t="s">
        <v>828</v>
      </c>
      <c r="G166" s="124" t="s">
        <v>263</v>
      </c>
      <c r="H166" s="125">
        <v>23.72</v>
      </c>
      <c r="I166" s="126"/>
      <c r="J166" s="127">
        <f>ROUND(I166*H166,2)</f>
        <v>0</v>
      </c>
      <c r="K166" s="128"/>
      <c r="L166" s="31"/>
      <c r="M166" s="129" t="s">
        <v>19</v>
      </c>
      <c r="N166" s="130" t="s">
        <v>45</v>
      </c>
      <c r="P166" s="131">
        <f>O166*H166</f>
        <v>0</v>
      </c>
      <c r="Q166" s="131">
        <v>0</v>
      </c>
      <c r="R166" s="131">
        <f>Q166*H166</f>
        <v>0</v>
      </c>
      <c r="S166" s="131">
        <v>0</v>
      </c>
      <c r="T166" s="132">
        <f>S166*H166</f>
        <v>0</v>
      </c>
      <c r="AR166" s="133" t="s">
        <v>307</v>
      </c>
      <c r="AT166" s="133" t="s">
        <v>140</v>
      </c>
      <c r="AU166" s="133" t="s">
        <v>82</v>
      </c>
      <c r="AY166" s="16" t="s">
        <v>139</v>
      </c>
      <c r="BE166" s="134">
        <f>IF(N166="základní",J166,0)</f>
        <v>0</v>
      </c>
      <c r="BF166" s="134">
        <f>IF(N166="snížená",J166,0)</f>
        <v>0</v>
      </c>
      <c r="BG166" s="134">
        <f>IF(N166="zákl. přenesená",J166,0)</f>
        <v>0</v>
      </c>
      <c r="BH166" s="134">
        <f>IF(N166="sníž. přenesená",J166,0)</f>
        <v>0</v>
      </c>
      <c r="BI166" s="134">
        <f>IF(N166="nulová",J166,0)</f>
        <v>0</v>
      </c>
      <c r="BJ166" s="16" t="s">
        <v>82</v>
      </c>
      <c r="BK166" s="134">
        <f>ROUND(I166*H166,2)</f>
        <v>0</v>
      </c>
      <c r="BL166" s="16" t="s">
        <v>307</v>
      </c>
      <c r="BM166" s="133" t="s">
        <v>525</v>
      </c>
    </row>
    <row r="167" spans="2:65" s="1" customFormat="1" ht="19.5">
      <c r="B167" s="31"/>
      <c r="D167" s="135" t="s">
        <v>146</v>
      </c>
      <c r="F167" s="136" t="s">
        <v>828</v>
      </c>
      <c r="I167" s="137"/>
      <c r="L167" s="31"/>
      <c r="M167" s="138"/>
      <c r="T167" s="52"/>
      <c r="AT167" s="16" t="s">
        <v>146</v>
      </c>
      <c r="AU167" s="16" t="s">
        <v>82</v>
      </c>
    </row>
    <row r="168" spans="2:65" s="1" customFormat="1" ht="21.75" customHeight="1">
      <c r="B168" s="31"/>
      <c r="C168" s="121" t="s">
        <v>416</v>
      </c>
      <c r="D168" s="121" t="s">
        <v>140</v>
      </c>
      <c r="E168" s="122" t="s">
        <v>829</v>
      </c>
      <c r="F168" s="123" t="s">
        <v>830</v>
      </c>
      <c r="G168" s="124" t="s">
        <v>620</v>
      </c>
      <c r="H168" s="125">
        <v>43.16</v>
      </c>
      <c r="I168" s="126"/>
      <c r="J168" s="127">
        <f>ROUND(I168*H168,2)</f>
        <v>0</v>
      </c>
      <c r="K168" s="128"/>
      <c r="L168" s="31"/>
      <c r="M168" s="129" t="s">
        <v>19</v>
      </c>
      <c r="N168" s="130" t="s">
        <v>45</v>
      </c>
      <c r="P168" s="131">
        <f>O168*H168</f>
        <v>0</v>
      </c>
      <c r="Q168" s="131">
        <v>0</v>
      </c>
      <c r="R168" s="131">
        <f>Q168*H168</f>
        <v>0</v>
      </c>
      <c r="S168" s="131">
        <v>0</v>
      </c>
      <c r="T168" s="132">
        <f>S168*H168</f>
        <v>0</v>
      </c>
      <c r="AR168" s="133" t="s">
        <v>307</v>
      </c>
      <c r="AT168" s="133" t="s">
        <v>140</v>
      </c>
      <c r="AU168" s="133" t="s">
        <v>82</v>
      </c>
      <c r="AY168" s="16" t="s">
        <v>139</v>
      </c>
      <c r="BE168" s="134">
        <f>IF(N168="základní",J168,0)</f>
        <v>0</v>
      </c>
      <c r="BF168" s="134">
        <f>IF(N168="snížená",J168,0)</f>
        <v>0</v>
      </c>
      <c r="BG168" s="134">
        <f>IF(N168="zákl. přenesená",J168,0)</f>
        <v>0</v>
      </c>
      <c r="BH168" s="134">
        <f>IF(N168="sníž. přenesená",J168,0)</f>
        <v>0</v>
      </c>
      <c r="BI168" s="134">
        <f>IF(N168="nulová",J168,0)</f>
        <v>0</v>
      </c>
      <c r="BJ168" s="16" t="s">
        <v>82</v>
      </c>
      <c r="BK168" s="134">
        <f>ROUND(I168*H168,2)</f>
        <v>0</v>
      </c>
      <c r="BL168" s="16" t="s">
        <v>307</v>
      </c>
      <c r="BM168" s="133" t="s">
        <v>347</v>
      </c>
    </row>
    <row r="169" spans="2:65" s="1" customFormat="1" ht="11.25">
      <c r="B169" s="31"/>
      <c r="D169" s="135" t="s">
        <v>146</v>
      </c>
      <c r="F169" s="136" t="s">
        <v>830</v>
      </c>
      <c r="I169" s="137"/>
      <c r="L169" s="31"/>
      <c r="M169" s="138"/>
      <c r="T169" s="52"/>
      <c r="AT169" s="16" t="s">
        <v>146</v>
      </c>
      <c r="AU169" s="16" t="s">
        <v>82</v>
      </c>
    </row>
    <row r="170" spans="2:65" s="1" customFormat="1" ht="21.75" customHeight="1">
      <c r="B170" s="31"/>
      <c r="C170" s="121" t="s">
        <v>420</v>
      </c>
      <c r="D170" s="121" t="s">
        <v>140</v>
      </c>
      <c r="E170" s="122" t="s">
        <v>831</v>
      </c>
      <c r="F170" s="123" t="s">
        <v>832</v>
      </c>
      <c r="G170" s="124" t="s">
        <v>620</v>
      </c>
      <c r="H170" s="125">
        <v>29.535</v>
      </c>
      <c r="I170" s="126"/>
      <c r="J170" s="127">
        <f>ROUND(I170*H170,2)</f>
        <v>0</v>
      </c>
      <c r="K170" s="128"/>
      <c r="L170" s="31"/>
      <c r="M170" s="129" t="s">
        <v>19</v>
      </c>
      <c r="N170" s="130" t="s">
        <v>45</v>
      </c>
      <c r="P170" s="131">
        <f>O170*H170</f>
        <v>0</v>
      </c>
      <c r="Q170" s="131">
        <v>0</v>
      </c>
      <c r="R170" s="131">
        <f>Q170*H170</f>
        <v>0</v>
      </c>
      <c r="S170" s="131">
        <v>0</v>
      </c>
      <c r="T170" s="132">
        <f>S170*H170</f>
        <v>0</v>
      </c>
      <c r="AR170" s="133" t="s">
        <v>307</v>
      </c>
      <c r="AT170" s="133" t="s">
        <v>140</v>
      </c>
      <c r="AU170" s="133" t="s">
        <v>82</v>
      </c>
      <c r="AY170" s="16" t="s">
        <v>139</v>
      </c>
      <c r="BE170" s="134">
        <f>IF(N170="základní",J170,0)</f>
        <v>0</v>
      </c>
      <c r="BF170" s="134">
        <f>IF(N170="snížená",J170,0)</f>
        <v>0</v>
      </c>
      <c r="BG170" s="134">
        <f>IF(N170="zákl. přenesená",J170,0)</f>
        <v>0</v>
      </c>
      <c r="BH170" s="134">
        <f>IF(N170="sníž. přenesená",J170,0)</f>
        <v>0</v>
      </c>
      <c r="BI170" s="134">
        <f>IF(N170="nulová",J170,0)</f>
        <v>0</v>
      </c>
      <c r="BJ170" s="16" t="s">
        <v>82</v>
      </c>
      <c r="BK170" s="134">
        <f>ROUND(I170*H170,2)</f>
        <v>0</v>
      </c>
      <c r="BL170" s="16" t="s">
        <v>307</v>
      </c>
      <c r="BM170" s="133" t="s">
        <v>361</v>
      </c>
    </row>
    <row r="171" spans="2:65" s="1" customFormat="1" ht="11.25">
      <c r="B171" s="31"/>
      <c r="D171" s="135" t="s">
        <v>146</v>
      </c>
      <c r="F171" s="136" t="s">
        <v>832</v>
      </c>
      <c r="I171" s="137"/>
      <c r="L171" s="31"/>
      <c r="M171" s="138"/>
      <c r="T171" s="52"/>
      <c r="AT171" s="16" t="s">
        <v>146</v>
      </c>
      <c r="AU171" s="16" t="s">
        <v>82</v>
      </c>
    </row>
    <row r="172" spans="2:65" s="1" customFormat="1" ht="21.75" customHeight="1">
      <c r="B172" s="31"/>
      <c r="C172" s="121" t="s">
        <v>424</v>
      </c>
      <c r="D172" s="121" t="s">
        <v>140</v>
      </c>
      <c r="E172" s="122" t="s">
        <v>833</v>
      </c>
      <c r="F172" s="123" t="s">
        <v>834</v>
      </c>
      <c r="G172" s="124" t="s">
        <v>620</v>
      </c>
      <c r="H172" s="125">
        <v>47.405000000000001</v>
      </c>
      <c r="I172" s="126"/>
      <c r="J172" s="127">
        <f>ROUND(I172*H172,2)</f>
        <v>0</v>
      </c>
      <c r="K172" s="128"/>
      <c r="L172" s="31"/>
      <c r="M172" s="129" t="s">
        <v>19</v>
      </c>
      <c r="N172" s="130" t="s">
        <v>45</v>
      </c>
      <c r="P172" s="131">
        <f>O172*H172</f>
        <v>0</v>
      </c>
      <c r="Q172" s="131">
        <v>0</v>
      </c>
      <c r="R172" s="131">
        <f>Q172*H172</f>
        <v>0</v>
      </c>
      <c r="S172" s="131">
        <v>0</v>
      </c>
      <c r="T172" s="132">
        <f>S172*H172</f>
        <v>0</v>
      </c>
      <c r="AR172" s="133" t="s">
        <v>307</v>
      </c>
      <c r="AT172" s="133" t="s">
        <v>140</v>
      </c>
      <c r="AU172" s="133" t="s">
        <v>82</v>
      </c>
      <c r="AY172" s="16" t="s">
        <v>139</v>
      </c>
      <c r="BE172" s="134">
        <f>IF(N172="základní",J172,0)</f>
        <v>0</v>
      </c>
      <c r="BF172" s="134">
        <f>IF(N172="snížená",J172,0)</f>
        <v>0</v>
      </c>
      <c r="BG172" s="134">
        <f>IF(N172="zákl. přenesená",J172,0)</f>
        <v>0</v>
      </c>
      <c r="BH172" s="134">
        <f>IF(N172="sníž. přenesená",J172,0)</f>
        <v>0</v>
      </c>
      <c r="BI172" s="134">
        <f>IF(N172="nulová",J172,0)</f>
        <v>0</v>
      </c>
      <c r="BJ172" s="16" t="s">
        <v>82</v>
      </c>
      <c r="BK172" s="134">
        <f>ROUND(I172*H172,2)</f>
        <v>0</v>
      </c>
      <c r="BL172" s="16" t="s">
        <v>307</v>
      </c>
      <c r="BM172" s="133" t="s">
        <v>835</v>
      </c>
    </row>
    <row r="173" spans="2:65" s="1" customFormat="1" ht="11.25">
      <c r="B173" s="31"/>
      <c r="D173" s="135" t="s">
        <v>146</v>
      </c>
      <c r="F173" s="136" t="s">
        <v>834</v>
      </c>
      <c r="I173" s="137"/>
      <c r="L173" s="31"/>
      <c r="M173" s="138"/>
      <c r="T173" s="52"/>
      <c r="AT173" s="16" t="s">
        <v>146</v>
      </c>
      <c r="AU173" s="16" t="s">
        <v>82</v>
      </c>
    </row>
    <row r="174" spans="2:65" s="1" customFormat="1" ht="21.75" customHeight="1">
      <c r="B174" s="31"/>
      <c r="C174" s="121" t="s">
        <v>317</v>
      </c>
      <c r="D174" s="121" t="s">
        <v>140</v>
      </c>
      <c r="E174" s="122" t="s">
        <v>836</v>
      </c>
      <c r="F174" s="123" t="s">
        <v>837</v>
      </c>
      <c r="G174" s="124" t="s">
        <v>620</v>
      </c>
      <c r="H174" s="125">
        <v>6.07</v>
      </c>
      <c r="I174" s="126"/>
      <c r="J174" s="127">
        <f>ROUND(I174*H174,2)</f>
        <v>0</v>
      </c>
      <c r="K174" s="128"/>
      <c r="L174" s="31"/>
      <c r="M174" s="129" t="s">
        <v>19</v>
      </c>
      <c r="N174" s="130" t="s">
        <v>45</v>
      </c>
      <c r="P174" s="131">
        <f>O174*H174</f>
        <v>0</v>
      </c>
      <c r="Q174" s="131">
        <v>0</v>
      </c>
      <c r="R174" s="131">
        <f>Q174*H174</f>
        <v>0</v>
      </c>
      <c r="S174" s="131">
        <v>0</v>
      </c>
      <c r="T174" s="132">
        <f>S174*H174</f>
        <v>0</v>
      </c>
      <c r="AR174" s="133" t="s">
        <v>307</v>
      </c>
      <c r="AT174" s="133" t="s">
        <v>140</v>
      </c>
      <c r="AU174" s="133" t="s">
        <v>82</v>
      </c>
      <c r="AY174" s="16" t="s">
        <v>139</v>
      </c>
      <c r="BE174" s="134">
        <f>IF(N174="základní",J174,0)</f>
        <v>0</v>
      </c>
      <c r="BF174" s="134">
        <f>IF(N174="snížená",J174,0)</f>
        <v>0</v>
      </c>
      <c r="BG174" s="134">
        <f>IF(N174="zákl. přenesená",J174,0)</f>
        <v>0</v>
      </c>
      <c r="BH174" s="134">
        <f>IF(N174="sníž. přenesená",J174,0)</f>
        <v>0</v>
      </c>
      <c r="BI174" s="134">
        <f>IF(N174="nulová",J174,0)</f>
        <v>0</v>
      </c>
      <c r="BJ174" s="16" t="s">
        <v>82</v>
      </c>
      <c r="BK174" s="134">
        <f>ROUND(I174*H174,2)</f>
        <v>0</v>
      </c>
      <c r="BL174" s="16" t="s">
        <v>307</v>
      </c>
      <c r="BM174" s="133" t="s">
        <v>838</v>
      </c>
    </row>
    <row r="175" spans="2:65" s="1" customFormat="1" ht="11.25">
      <c r="B175" s="31"/>
      <c r="D175" s="135" t="s">
        <v>146</v>
      </c>
      <c r="F175" s="136" t="s">
        <v>837</v>
      </c>
      <c r="I175" s="137"/>
      <c r="L175" s="31"/>
      <c r="M175" s="138"/>
      <c r="T175" s="52"/>
      <c r="AT175" s="16" t="s">
        <v>146</v>
      </c>
      <c r="AU175" s="16" t="s">
        <v>82</v>
      </c>
    </row>
    <row r="176" spans="2:65" s="1" customFormat="1" ht="16.5" customHeight="1">
      <c r="B176" s="31"/>
      <c r="C176" s="121" t="s">
        <v>431</v>
      </c>
      <c r="D176" s="121" t="s">
        <v>140</v>
      </c>
      <c r="E176" s="122" t="s">
        <v>839</v>
      </c>
      <c r="F176" s="123" t="s">
        <v>840</v>
      </c>
      <c r="G176" s="124" t="s">
        <v>247</v>
      </c>
      <c r="H176" s="125">
        <v>4.4749999999999996</v>
      </c>
      <c r="I176" s="126"/>
      <c r="J176" s="127">
        <f>ROUND(I176*H176,2)</f>
        <v>0</v>
      </c>
      <c r="K176" s="128"/>
      <c r="L176" s="31"/>
      <c r="M176" s="129" t="s">
        <v>19</v>
      </c>
      <c r="N176" s="130" t="s">
        <v>45</v>
      </c>
      <c r="P176" s="131">
        <f>O176*H176</f>
        <v>0</v>
      </c>
      <c r="Q176" s="131">
        <v>0</v>
      </c>
      <c r="R176" s="131">
        <f>Q176*H176</f>
        <v>0</v>
      </c>
      <c r="S176" s="131">
        <v>0</v>
      </c>
      <c r="T176" s="132">
        <f>S176*H176</f>
        <v>0</v>
      </c>
      <c r="AR176" s="133" t="s">
        <v>307</v>
      </c>
      <c r="AT176" s="133" t="s">
        <v>140</v>
      </c>
      <c r="AU176" s="133" t="s">
        <v>82</v>
      </c>
      <c r="AY176" s="16" t="s">
        <v>139</v>
      </c>
      <c r="BE176" s="134">
        <f>IF(N176="základní",J176,0)</f>
        <v>0</v>
      </c>
      <c r="BF176" s="134">
        <f>IF(N176="snížená",J176,0)</f>
        <v>0</v>
      </c>
      <c r="BG176" s="134">
        <f>IF(N176="zákl. přenesená",J176,0)</f>
        <v>0</v>
      </c>
      <c r="BH176" s="134">
        <f>IF(N176="sníž. přenesená",J176,0)</f>
        <v>0</v>
      </c>
      <c r="BI176" s="134">
        <f>IF(N176="nulová",J176,0)</f>
        <v>0</v>
      </c>
      <c r="BJ176" s="16" t="s">
        <v>82</v>
      </c>
      <c r="BK176" s="134">
        <f>ROUND(I176*H176,2)</f>
        <v>0</v>
      </c>
      <c r="BL176" s="16" t="s">
        <v>307</v>
      </c>
      <c r="BM176" s="133" t="s">
        <v>841</v>
      </c>
    </row>
    <row r="177" spans="2:65" s="1" customFormat="1" ht="11.25">
      <c r="B177" s="31"/>
      <c r="D177" s="135" t="s">
        <v>146</v>
      </c>
      <c r="F177" s="136" t="s">
        <v>840</v>
      </c>
      <c r="I177" s="137"/>
      <c r="L177" s="31"/>
      <c r="M177" s="138"/>
      <c r="T177" s="52"/>
      <c r="AT177" s="16" t="s">
        <v>146</v>
      </c>
      <c r="AU177" s="16" t="s">
        <v>82</v>
      </c>
    </row>
    <row r="178" spans="2:65" s="1" customFormat="1" ht="16.5" customHeight="1">
      <c r="B178" s="31"/>
      <c r="C178" s="121" t="s">
        <v>435</v>
      </c>
      <c r="D178" s="121" t="s">
        <v>140</v>
      </c>
      <c r="E178" s="122" t="s">
        <v>842</v>
      </c>
      <c r="F178" s="123" t="s">
        <v>843</v>
      </c>
      <c r="G178" s="124" t="s">
        <v>247</v>
      </c>
      <c r="H178" s="125">
        <v>4.4749999999999996</v>
      </c>
      <c r="I178" s="126"/>
      <c r="J178" s="127">
        <f>ROUND(I178*H178,2)</f>
        <v>0</v>
      </c>
      <c r="K178" s="128"/>
      <c r="L178" s="31"/>
      <c r="M178" s="129" t="s">
        <v>19</v>
      </c>
      <c r="N178" s="130" t="s">
        <v>45</v>
      </c>
      <c r="P178" s="131">
        <f>O178*H178</f>
        <v>0</v>
      </c>
      <c r="Q178" s="131">
        <v>0</v>
      </c>
      <c r="R178" s="131">
        <f>Q178*H178</f>
        <v>0</v>
      </c>
      <c r="S178" s="131">
        <v>0</v>
      </c>
      <c r="T178" s="132">
        <f>S178*H178</f>
        <v>0</v>
      </c>
      <c r="AR178" s="133" t="s">
        <v>307</v>
      </c>
      <c r="AT178" s="133" t="s">
        <v>140</v>
      </c>
      <c r="AU178" s="133" t="s">
        <v>82</v>
      </c>
      <c r="AY178" s="16" t="s">
        <v>139</v>
      </c>
      <c r="BE178" s="134">
        <f>IF(N178="základní",J178,0)</f>
        <v>0</v>
      </c>
      <c r="BF178" s="134">
        <f>IF(N178="snížená",J178,0)</f>
        <v>0</v>
      </c>
      <c r="BG178" s="134">
        <f>IF(N178="zákl. přenesená",J178,0)</f>
        <v>0</v>
      </c>
      <c r="BH178" s="134">
        <f>IF(N178="sníž. přenesená",J178,0)</f>
        <v>0</v>
      </c>
      <c r="BI178" s="134">
        <f>IF(N178="nulová",J178,0)</f>
        <v>0</v>
      </c>
      <c r="BJ178" s="16" t="s">
        <v>82</v>
      </c>
      <c r="BK178" s="134">
        <f>ROUND(I178*H178,2)</f>
        <v>0</v>
      </c>
      <c r="BL178" s="16" t="s">
        <v>307</v>
      </c>
      <c r="BM178" s="133" t="s">
        <v>844</v>
      </c>
    </row>
    <row r="179" spans="2:65" s="1" customFormat="1" ht="11.25">
      <c r="B179" s="31"/>
      <c r="D179" s="135" t="s">
        <v>146</v>
      </c>
      <c r="F179" s="136" t="s">
        <v>843</v>
      </c>
      <c r="I179" s="137"/>
      <c r="L179" s="31"/>
      <c r="M179" s="138"/>
      <c r="T179" s="52"/>
      <c r="AT179" s="16" t="s">
        <v>146</v>
      </c>
      <c r="AU179" s="16" t="s">
        <v>82</v>
      </c>
    </row>
    <row r="180" spans="2:65" s="1" customFormat="1" ht="16.5" customHeight="1">
      <c r="B180" s="31"/>
      <c r="C180" s="121" t="s">
        <v>439</v>
      </c>
      <c r="D180" s="121" t="s">
        <v>140</v>
      </c>
      <c r="E180" s="122" t="s">
        <v>845</v>
      </c>
      <c r="F180" s="123" t="s">
        <v>846</v>
      </c>
      <c r="G180" s="124" t="s">
        <v>847</v>
      </c>
      <c r="H180" s="125">
        <v>1</v>
      </c>
      <c r="I180" s="126"/>
      <c r="J180" s="127">
        <f>ROUND(I180*H180,2)</f>
        <v>0</v>
      </c>
      <c r="K180" s="128"/>
      <c r="L180" s="31"/>
      <c r="M180" s="129" t="s">
        <v>19</v>
      </c>
      <c r="N180" s="130" t="s">
        <v>45</v>
      </c>
      <c r="P180" s="131">
        <f>O180*H180</f>
        <v>0</v>
      </c>
      <c r="Q180" s="131">
        <v>0</v>
      </c>
      <c r="R180" s="131">
        <f>Q180*H180</f>
        <v>0</v>
      </c>
      <c r="S180" s="131">
        <v>0</v>
      </c>
      <c r="T180" s="132">
        <f>S180*H180</f>
        <v>0</v>
      </c>
      <c r="AR180" s="133" t="s">
        <v>307</v>
      </c>
      <c r="AT180" s="133" t="s">
        <v>140</v>
      </c>
      <c r="AU180" s="133" t="s">
        <v>82</v>
      </c>
      <c r="AY180" s="16" t="s">
        <v>139</v>
      </c>
      <c r="BE180" s="134">
        <f>IF(N180="základní",J180,0)</f>
        <v>0</v>
      </c>
      <c r="BF180" s="134">
        <f>IF(N180="snížená",J180,0)</f>
        <v>0</v>
      </c>
      <c r="BG180" s="134">
        <f>IF(N180="zákl. přenesená",J180,0)</f>
        <v>0</v>
      </c>
      <c r="BH180" s="134">
        <f>IF(N180="sníž. přenesená",J180,0)</f>
        <v>0</v>
      </c>
      <c r="BI180" s="134">
        <f>IF(N180="nulová",J180,0)</f>
        <v>0</v>
      </c>
      <c r="BJ180" s="16" t="s">
        <v>82</v>
      </c>
      <c r="BK180" s="134">
        <f>ROUND(I180*H180,2)</f>
        <v>0</v>
      </c>
      <c r="BL180" s="16" t="s">
        <v>307</v>
      </c>
      <c r="BM180" s="133" t="s">
        <v>848</v>
      </c>
    </row>
    <row r="181" spans="2:65" s="1" customFormat="1" ht="11.25">
      <c r="B181" s="31"/>
      <c r="D181" s="135" t="s">
        <v>146</v>
      </c>
      <c r="F181" s="136" t="s">
        <v>846</v>
      </c>
      <c r="I181" s="137"/>
      <c r="L181" s="31"/>
      <c r="M181" s="138"/>
      <c r="T181" s="52"/>
      <c r="AT181" s="16" t="s">
        <v>146</v>
      </c>
      <c r="AU181" s="16" t="s">
        <v>82</v>
      </c>
    </row>
    <row r="182" spans="2:65" s="1" customFormat="1" ht="16.5" customHeight="1">
      <c r="B182" s="31"/>
      <c r="C182" s="121" t="s">
        <v>443</v>
      </c>
      <c r="D182" s="121" t="s">
        <v>140</v>
      </c>
      <c r="E182" s="122" t="s">
        <v>849</v>
      </c>
      <c r="F182" s="123" t="s">
        <v>850</v>
      </c>
      <c r="G182" s="124" t="s">
        <v>247</v>
      </c>
      <c r="H182" s="125">
        <v>2.0059999999999998</v>
      </c>
      <c r="I182" s="126"/>
      <c r="J182" s="127">
        <f>ROUND(I182*H182,2)</f>
        <v>0</v>
      </c>
      <c r="K182" s="128"/>
      <c r="L182" s="31"/>
      <c r="M182" s="129" t="s">
        <v>19</v>
      </c>
      <c r="N182" s="130" t="s">
        <v>45</v>
      </c>
      <c r="P182" s="131">
        <f>O182*H182</f>
        <v>0</v>
      </c>
      <c r="Q182" s="131">
        <v>0</v>
      </c>
      <c r="R182" s="131">
        <f>Q182*H182</f>
        <v>0</v>
      </c>
      <c r="S182" s="131">
        <v>0</v>
      </c>
      <c r="T182" s="132">
        <f>S182*H182</f>
        <v>0</v>
      </c>
      <c r="AR182" s="133" t="s">
        <v>307</v>
      </c>
      <c r="AT182" s="133" t="s">
        <v>140</v>
      </c>
      <c r="AU182" s="133" t="s">
        <v>82</v>
      </c>
      <c r="AY182" s="16" t="s">
        <v>139</v>
      </c>
      <c r="BE182" s="134">
        <f>IF(N182="základní",J182,0)</f>
        <v>0</v>
      </c>
      <c r="BF182" s="134">
        <f>IF(N182="snížená",J182,0)</f>
        <v>0</v>
      </c>
      <c r="BG182" s="134">
        <f>IF(N182="zákl. přenesená",J182,0)</f>
        <v>0</v>
      </c>
      <c r="BH182" s="134">
        <f>IF(N182="sníž. přenesená",J182,0)</f>
        <v>0</v>
      </c>
      <c r="BI182" s="134">
        <f>IF(N182="nulová",J182,0)</f>
        <v>0</v>
      </c>
      <c r="BJ182" s="16" t="s">
        <v>82</v>
      </c>
      <c r="BK182" s="134">
        <f>ROUND(I182*H182,2)</f>
        <v>0</v>
      </c>
      <c r="BL182" s="16" t="s">
        <v>307</v>
      </c>
      <c r="BM182" s="133" t="s">
        <v>851</v>
      </c>
    </row>
    <row r="183" spans="2:65" s="1" customFormat="1" ht="11.25">
      <c r="B183" s="31"/>
      <c r="D183" s="135" t="s">
        <v>146</v>
      </c>
      <c r="F183" s="136" t="s">
        <v>850</v>
      </c>
      <c r="I183" s="137"/>
      <c r="L183" s="31"/>
      <c r="M183" s="138"/>
      <c r="T183" s="52"/>
      <c r="AT183" s="16" t="s">
        <v>146</v>
      </c>
      <c r="AU183" s="16" t="s">
        <v>82</v>
      </c>
    </row>
    <row r="184" spans="2:65" s="1" customFormat="1" ht="16.5" customHeight="1">
      <c r="B184" s="31"/>
      <c r="C184" s="121" t="s">
        <v>447</v>
      </c>
      <c r="D184" s="121" t="s">
        <v>140</v>
      </c>
      <c r="E184" s="122" t="s">
        <v>852</v>
      </c>
      <c r="F184" s="123" t="s">
        <v>853</v>
      </c>
      <c r="G184" s="124" t="s">
        <v>247</v>
      </c>
      <c r="H184" s="125">
        <v>1.9</v>
      </c>
      <c r="I184" s="126"/>
      <c r="J184" s="127">
        <f>ROUND(I184*H184,2)</f>
        <v>0</v>
      </c>
      <c r="K184" s="128"/>
      <c r="L184" s="31"/>
      <c r="M184" s="129" t="s">
        <v>19</v>
      </c>
      <c r="N184" s="130" t="s">
        <v>45</v>
      </c>
      <c r="P184" s="131">
        <f>O184*H184</f>
        <v>0</v>
      </c>
      <c r="Q184" s="131">
        <v>0</v>
      </c>
      <c r="R184" s="131">
        <f>Q184*H184</f>
        <v>0</v>
      </c>
      <c r="S184" s="131">
        <v>0</v>
      </c>
      <c r="T184" s="132">
        <f>S184*H184</f>
        <v>0</v>
      </c>
      <c r="AR184" s="133" t="s">
        <v>307</v>
      </c>
      <c r="AT184" s="133" t="s">
        <v>140</v>
      </c>
      <c r="AU184" s="133" t="s">
        <v>82</v>
      </c>
      <c r="AY184" s="16" t="s">
        <v>139</v>
      </c>
      <c r="BE184" s="134">
        <f>IF(N184="základní",J184,0)</f>
        <v>0</v>
      </c>
      <c r="BF184" s="134">
        <f>IF(N184="snížená",J184,0)</f>
        <v>0</v>
      </c>
      <c r="BG184" s="134">
        <f>IF(N184="zákl. přenesená",J184,0)</f>
        <v>0</v>
      </c>
      <c r="BH184" s="134">
        <f>IF(N184="sníž. přenesená",J184,0)</f>
        <v>0</v>
      </c>
      <c r="BI184" s="134">
        <f>IF(N184="nulová",J184,0)</f>
        <v>0</v>
      </c>
      <c r="BJ184" s="16" t="s">
        <v>82</v>
      </c>
      <c r="BK184" s="134">
        <f>ROUND(I184*H184,2)</f>
        <v>0</v>
      </c>
      <c r="BL184" s="16" t="s">
        <v>307</v>
      </c>
      <c r="BM184" s="133" t="s">
        <v>854</v>
      </c>
    </row>
    <row r="185" spans="2:65" s="1" customFormat="1" ht="11.25">
      <c r="B185" s="31"/>
      <c r="D185" s="135" t="s">
        <v>146</v>
      </c>
      <c r="F185" s="136" t="s">
        <v>853</v>
      </c>
      <c r="I185" s="137"/>
      <c r="L185" s="31"/>
      <c r="M185" s="138"/>
      <c r="T185" s="52"/>
      <c r="AT185" s="16" t="s">
        <v>146</v>
      </c>
      <c r="AU185" s="16" t="s">
        <v>82</v>
      </c>
    </row>
    <row r="186" spans="2:65" s="1" customFormat="1" ht="16.5" customHeight="1">
      <c r="B186" s="31"/>
      <c r="C186" s="121" t="s">
        <v>451</v>
      </c>
      <c r="D186" s="121" t="s">
        <v>140</v>
      </c>
      <c r="E186" s="122" t="s">
        <v>855</v>
      </c>
      <c r="F186" s="123" t="s">
        <v>856</v>
      </c>
      <c r="G186" s="124" t="s">
        <v>847</v>
      </c>
      <c r="H186" s="125">
        <v>1</v>
      </c>
      <c r="I186" s="126"/>
      <c r="J186" s="127">
        <f>ROUND(I186*H186,2)</f>
        <v>0</v>
      </c>
      <c r="K186" s="128"/>
      <c r="L186" s="31"/>
      <c r="M186" s="129" t="s">
        <v>19</v>
      </c>
      <c r="N186" s="130" t="s">
        <v>45</v>
      </c>
      <c r="P186" s="131">
        <f>O186*H186</f>
        <v>0</v>
      </c>
      <c r="Q186" s="131">
        <v>0</v>
      </c>
      <c r="R186" s="131">
        <f>Q186*H186</f>
        <v>0</v>
      </c>
      <c r="S186" s="131">
        <v>0</v>
      </c>
      <c r="T186" s="132">
        <f>S186*H186</f>
        <v>0</v>
      </c>
      <c r="AR186" s="133" t="s">
        <v>307</v>
      </c>
      <c r="AT186" s="133" t="s">
        <v>140</v>
      </c>
      <c r="AU186" s="133" t="s">
        <v>82</v>
      </c>
      <c r="AY186" s="16" t="s">
        <v>139</v>
      </c>
      <c r="BE186" s="134">
        <f>IF(N186="základní",J186,0)</f>
        <v>0</v>
      </c>
      <c r="BF186" s="134">
        <f>IF(N186="snížená",J186,0)</f>
        <v>0</v>
      </c>
      <c r="BG186" s="134">
        <f>IF(N186="zákl. přenesená",J186,0)</f>
        <v>0</v>
      </c>
      <c r="BH186" s="134">
        <f>IF(N186="sníž. přenesená",J186,0)</f>
        <v>0</v>
      </c>
      <c r="BI186" s="134">
        <f>IF(N186="nulová",J186,0)</f>
        <v>0</v>
      </c>
      <c r="BJ186" s="16" t="s">
        <v>82</v>
      </c>
      <c r="BK186" s="134">
        <f>ROUND(I186*H186,2)</f>
        <v>0</v>
      </c>
      <c r="BL186" s="16" t="s">
        <v>307</v>
      </c>
      <c r="BM186" s="133" t="s">
        <v>857</v>
      </c>
    </row>
    <row r="187" spans="2:65" s="1" customFormat="1" ht="11.25">
      <c r="B187" s="31"/>
      <c r="D187" s="135" t="s">
        <v>146</v>
      </c>
      <c r="F187" s="136" t="s">
        <v>856</v>
      </c>
      <c r="I187" s="137"/>
      <c r="L187" s="31"/>
      <c r="M187" s="138"/>
      <c r="T187" s="52"/>
      <c r="AT187" s="16" t="s">
        <v>146</v>
      </c>
      <c r="AU187" s="16" t="s">
        <v>82</v>
      </c>
    </row>
    <row r="188" spans="2:65" s="1" customFormat="1" ht="21.75" customHeight="1">
      <c r="B188" s="31"/>
      <c r="C188" s="121" t="s">
        <v>455</v>
      </c>
      <c r="D188" s="121" t="s">
        <v>140</v>
      </c>
      <c r="E188" s="122" t="s">
        <v>858</v>
      </c>
      <c r="F188" s="123" t="s">
        <v>859</v>
      </c>
      <c r="G188" s="124" t="s">
        <v>826</v>
      </c>
      <c r="H188" s="176"/>
      <c r="I188" s="126"/>
      <c r="J188" s="127">
        <f>ROUND(I188*H188,2)</f>
        <v>0</v>
      </c>
      <c r="K188" s="128"/>
      <c r="L188" s="31"/>
      <c r="M188" s="129" t="s">
        <v>19</v>
      </c>
      <c r="N188" s="130" t="s">
        <v>45</v>
      </c>
      <c r="P188" s="131">
        <f>O188*H188</f>
        <v>0</v>
      </c>
      <c r="Q188" s="131">
        <v>0</v>
      </c>
      <c r="R188" s="131">
        <f>Q188*H188</f>
        <v>0</v>
      </c>
      <c r="S188" s="131">
        <v>0</v>
      </c>
      <c r="T188" s="132">
        <f>S188*H188</f>
        <v>0</v>
      </c>
      <c r="AR188" s="133" t="s">
        <v>307</v>
      </c>
      <c r="AT188" s="133" t="s">
        <v>140</v>
      </c>
      <c r="AU188" s="133" t="s">
        <v>82</v>
      </c>
      <c r="AY188" s="16" t="s">
        <v>139</v>
      </c>
      <c r="BE188" s="134">
        <f>IF(N188="základní",J188,0)</f>
        <v>0</v>
      </c>
      <c r="BF188" s="134">
        <f>IF(N188="snížená",J188,0)</f>
        <v>0</v>
      </c>
      <c r="BG188" s="134">
        <f>IF(N188="zákl. přenesená",J188,0)</f>
        <v>0</v>
      </c>
      <c r="BH188" s="134">
        <f>IF(N188="sníž. přenesená",J188,0)</f>
        <v>0</v>
      </c>
      <c r="BI188" s="134">
        <f>IF(N188="nulová",J188,0)</f>
        <v>0</v>
      </c>
      <c r="BJ188" s="16" t="s">
        <v>82</v>
      </c>
      <c r="BK188" s="134">
        <f>ROUND(I188*H188,2)</f>
        <v>0</v>
      </c>
      <c r="BL188" s="16" t="s">
        <v>307</v>
      </c>
      <c r="BM188" s="133" t="s">
        <v>860</v>
      </c>
    </row>
    <row r="189" spans="2:65" s="1" customFormat="1" ht="11.25">
      <c r="B189" s="31"/>
      <c r="D189" s="135" t="s">
        <v>146</v>
      </c>
      <c r="F189" s="136" t="s">
        <v>859</v>
      </c>
      <c r="I189" s="137"/>
      <c r="L189" s="31"/>
      <c r="M189" s="138"/>
      <c r="T189" s="52"/>
      <c r="AT189" s="16" t="s">
        <v>146</v>
      </c>
      <c r="AU189" s="16" t="s">
        <v>82</v>
      </c>
    </row>
    <row r="190" spans="2:65" s="10" customFormat="1" ht="25.9" customHeight="1">
      <c r="B190" s="111"/>
      <c r="D190" s="112" t="s">
        <v>73</v>
      </c>
      <c r="E190" s="113" t="s">
        <v>861</v>
      </c>
      <c r="F190" s="113" t="s">
        <v>862</v>
      </c>
      <c r="I190" s="114"/>
      <c r="J190" s="115">
        <f>BK190</f>
        <v>0</v>
      </c>
      <c r="L190" s="111"/>
      <c r="M190" s="116"/>
      <c r="P190" s="117">
        <f>SUM(P191:P198)</f>
        <v>0</v>
      </c>
      <c r="R190" s="117">
        <f>SUM(R191:R198)</f>
        <v>0</v>
      </c>
      <c r="T190" s="118">
        <f>SUM(T191:T198)</f>
        <v>0</v>
      </c>
      <c r="AR190" s="112" t="s">
        <v>84</v>
      </c>
      <c r="AT190" s="119" t="s">
        <v>73</v>
      </c>
      <c r="AU190" s="119" t="s">
        <v>74</v>
      </c>
      <c r="AY190" s="112" t="s">
        <v>139</v>
      </c>
      <c r="BK190" s="120">
        <f>SUM(BK191:BK198)</f>
        <v>0</v>
      </c>
    </row>
    <row r="191" spans="2:65" s="1" customFormat="1" ht="24.2" customHeight="1">
      <c r="B191" s="31"/>
      <c r="C191" s="121" t="s">
        <v>459</v>
      </c>
      <c r="D191" s="121" t="s">
        <v>140</v>
      </c>
      <c r="E191" s="122" t="s">
        <v>863</v>
      </c>
      <c r="F191" s="123" t="s">
        <v>864</v>
      </c>
      <c r="G191" s="124" t="s">
        <v>620</v>
      </c>
      <c r="H191" s="125">
        <v>3.1</v>
      </c>
      <c r="I191" s="126"/>
      <c r="J191" s="127">
        <f>ROUND(I191*H191,2)</f>
        <v>0</v>
      </c>
      <c r="K191" s="128"/>
      <c r="L191" s="31"/>
      <c r="M191" s="129" t="s">
        <v>19</v>
      </c>
      <c r="N191" s="130" t="s">
        <v>45</v>
      </c>
      <c r="P191" s="131">
        <f>O191*H191</f>
        <v>0</v>
      </c>
      <c r="Q191" s="131">
        <v>0</v>
      </c>
      <c r="R191" s="131">
        <f>Q191*H191</f>
        <v>0</v>
      </c>
      <c r="S191" s="131">
        <v>0</v>
      </c>
      <c r="T191" s="132">
        <f>S191*H191</f>
        <v>0</v>
      </c>
      <c r="AR191" s="133" t="s">
        <v>307</v>
      </c>
      <c r="AT191" s="133" t="s">
        <v>140</v>
      </c>
      <c r="AU191" s="133" t="s">
        <v>82</v>
      </c>
      <c r="AY191" s="16" t="s">
        <v>139</v>
      </c>
      <c r="BE191" s="134">
        <f>IF(N191="základní",J191,0)</f>
        <v>0</v>
      </c>
      <c r="BF191" s="134">
        <f>IF(N191="snížená",J191,0)</f>
        <v>0</v>
      </c>
      <c r="BG191" s="134">
        <f>IF(N191="zákl. přenesená",J191,0)</f>
        <v>0</v>
      </c>
      <c r="BH191" s="134">
        <f>IF(N191="sníž. přenesená",J191,0)</f>
        <v>0</v>
      </c>
      <c r="BI191" s="134">
        <f>IF(N191="nulová",J191,0)</f>
        <v>0</v>
      </c>
      <c r="BJ191" s="16" t="s">
        <v>82</v>
      </c>
      <c r="BK191" s="134">
        <f>ROUND(I191*H191,2)</f>
        <v>0</v>
      </c>
      <c r="BL191" s="16" t="s">
        <v>307</v>
      </c>
      <c r="BM191" s="133" t="s">
        <v>865</v>
      </c>
    </row>
    <row r="192" spans="2:65" s="1" customFormat="1" ht="19.5">
      <c r="B192" s="31"/>
      <c r="D192" s="135" t="s">
        <v>146</v>
      </c>
      <c r="F192" s="136" t="s">
        <v>864</v>
      </c>
      <c r="I192" s="137"/>
      <c r="L192" s="31"/>
      <c r="M192" s="138"/>
      <c r="T192" s="52"/>
      <c r="AT192" s="16" t="s">
        <v>146</v>
      </c>
      <c r="AU192" s="16" t="s">
        <v>82</v>
      </c>
    </row>
    <row r="193" spans="2:65" s="1" customFormat="1" ht="24.2" customHeight="1">
      <c r="B193" s="31"/>
      <c r="C193" s="121" t="s">
        <v>463</v>
      </c>
      <c r="D193" s="121" t="s">
        <v>140</v>
      </c>
      <c r="E193" s="122" t="s">
        <v>866</v>
      </c>
      <c r="F193" s="123" t="s">
        <v>867</v>
      </c>
      <c r="G193" s="124" t="s">
        <v>620</v>
      </c>
      <c r="H193" s="125">
        <v>3.51</v>
      </c>
      <c r="I193" s="126"/>
      <c r="J193" s="127">
        <f>ROUND(I193*H193,2)</f>
        <v>0</v>
      </c>
      <c r="K193" s="128"/>
      <c r="L193" s="31"/>
      <c r="M193" s="129" t="s">
        <v>19</v>
      </c>
      <c r="N193" s="130" t="s">
        <v>45</v>
      </c>
      <c r="P193" s="131">
        <f>O193*H193</f>
        <v>0</v>
      </c>
      <c r="Q193" s="131">
        <v>0</v>
      </c>
      <c r="R193" s="131">
        <f>Q193*H193</f>
        <v>0</v>
      </c>
      <c r="S193" s="131">
        <v>0</v>
      </c>
      <c r="T193" s="132">
        <f>S193*H193</f>
        <v>0</v>
      </c>
      <c r="AR193" s="133" t="s">
        <v>307</v>
      </c>
      <c r="AT193" s="133" t="s">
        <v>140</v>
      </c>
      <c r="AU193" s="133" t="s">
        <v>82</v>
      </c>
      <c r="AY193" s="16" t="s">
        <v>139</v>
      </c>
      <c r="BE193" s="134">
        <f>IF(N193="základní",J193,0)</f>
        <v>0</v>
      </c>
      <c r="BF193" s="134">
        <f>IF(N193="snížená",J193,0)</f>
        <v>0</v>
      </c>
      <c r="BG193" s="134">
        <f>IF(N193="zákl. přenesená",J193,0)</f>
        <v>0</v>
      </c>
      <c r="BH193" s="134">
        <f>IF(N193="sníž. přenesená",J193,0)</f>
        <v>0</v>
      </c>
      <c r="BI193" s="134">
        <f>IF(N193="nulová",J193,0)</f>
        <v>0</v>
      </c>
      <c r="BJ193" s="16" t="s">
        <v>82</v>
      </c>
      <c r="BK193" s="134">
        <f>ROUND(I193*H193,2)</f>
        <v>0</v>
      </c>
      <c r="BL193" s="16" t="s">
        <v>307</v>
      </c>
      <c r="BM193" s="133" t="s">
        <v>868</v>
      </c>
    </row>
    <row r="194" spans="2:65" s="1" customFormat="1" ht="19.5">
      <c r="B194" s="31"/>
      <c r="D194" s="135" t="s">
        <v>146</v>
      </c>
      <c r="F194" s="136" t="s">
        <v>867</v>
      </c>
      <c r="I194" s="137"/>
      <c r="L194" s="31"/>
      <c r="M194" s="138"/>
      <c r="T194" s="52"/>
      <c r="AT194" s="16" t="s">
        <v>146</v>
      </c>
      <c r="AU194" s="16" t="s">
        <v>82</v>
      </c>
    </row>
    <row r="195" spans="2:65" s="1" customFormat="1" ht="24.2" customHeight="1">
      <c r="B195" s="31"/>
      <c r="C195" s="121" t="s">
        <v>467</v>
      </c>
      <c r="D195" s="121" t="s">
        <v>140</v>
      </c>
      <c r="E195" s="122" t="s">
        <v>869</v>
      </c>
      <c r="F195" s="123" t="s">
        <v>870</v>
      </c>
      <c r="G195" s="124" t="s">
        <v>370</v>
      </c>
      <c r="H195" s="125">
        <v>1</v>
      </c>
      <c r="I195" s="126"/>
      <c r="J195" s="127">
        <f>ROUND(I195*H195,2)</f>
        <v>0</v>
      </c>
      <c r="K195" s="128"/>
      <c r="L195" s="31"/>
      <c r="M195" s="129" t="s">
        <v>19</v>
      </c>
      <c r="N195" s="130" t="s">
        <v>45</v>
      </c>
      <c r="P195" s="131">
        <f>O195*H195</f>
        <v>0</v>
      </c>
      <c r="Q195" s="131">
        <v>0</v>
      </c>
      <c r="R195" s="131">
        <f>Q195*H195</f>
        <v>0</v>
      </c>
      <c r="S195" s="131">
        <v>0</v>
      </c>
      <c r="T195" s="132">
        <f>S195*H195</f>
        <v>0</v>
      </c>
      <c r="AR195" s="133" t="s">
        <v>307</v>
      </c>
      <c r="AT195" s="133" t="s">
        <v>140</v>
      </c>
      <c r="AU195" s="133" t="s">
        <v>82</v>
      </c>
      <c r="AY195" s="16" t="s">
        <v>139</v>
      </c>
      <c r="BE195" s="134">
        <f>IF(N195="základní",J195,0)</f>
        <v>0</v>
      </c>
      <c r="BF195" s="134">
        <f>IF(N195="snížená",J195,0)</f>
        <v>0</v>
      </c>
      <c r="BG195" s="134">
        <f>IF(N195="zákl. přenesená",J195,0)</f>
        <v>0</v>
      </c>
      <c r="BH195" s="134">
        <f>IF(N195="sníž. přenesená",J195,0)</f>
        <v>0</v>
      </c>
      <c r="BI195" s="134">
        <f>IF(N195="nulová",J195,0)</f>
        <v>0</v>
      </c>
      <c r="BJ195" s="16" t="s">
        <v>82</v>
      </c>
      <c r="BK195" s="134">
        <f>ROUND(I195*H195,2)</f>
        <v>0</v>
      </c>
      <c r="BL195" s="16" t="s">
        <v>307</v>
      </c>
      <c r="BM195" s="133" t="s">
        <v>871</v>
      </c>
    </row>
    <row r="196" spans="2:65" s="1" customFormat="1" ht="19.5">
      <c r="B196" s="31"/>
      <c r="D196" s="135" t="s">
        <v>146</v>
      </c>
      <c r="F196" s="136" t="s">
        <v>870</v>
      </c>
      <c r="I196" s="137"/>
      <c r="L196" s="31"/>
      <c r="M196" s="138"/>
      <c r="T196" s="52"/>
      <c r="AT196" s="16" t="s">
        <v>146</v>
      </c>
      <c r="AU196" s="16" t="s">
        <v>82</v>
      </c>
    </row>
    <row r="197" spans="2:65" s="1" customFormat="1" ht="21.75" customHeight="1">
      <c r="B197" s="31"/>
      <c r="C197" s="121" t="s">
        <v>471</v>
      </c>
      <c r="D197" s="121" t="s">
        <v>140</v>
      </c>
      <c r="E197" s="122" t="s">
        <v>872</v>
      </c>
      <c r="F197" s="123" t="s">
        <v>873</v>
      </c>
      <c r="G197" s="124" t="s">
        <v>826</v>
      </c>
      <c r="H197" s="176"/>
      <c r="I197" s="126"/>
      <c r="J197" s="127">
        <f>ROUND(I197*H197,2)</f>
        <v>0</v>
      </c>
      <c r="K197" s="128"/>
      <c r="L197" s="31"/>
      <c r="M197" s="129" t="s">
        <v>19</v>
      </c>
      <c r="N197" s="130" t="s">
        <v>45</v>
      </c>
      <c r="P197" s="131">
        <f>O197*H197</f>
        <v>0</v>
      </c>
      <c r="Q197" s="131">
        <v>0</v>
      </c>
      <c r="R197" s="131">
        <f>Q197*H197</f>
        <v>0</v>
      </c>
      <c r="S197" s="131">
        <v>0</v>
      </c>
      <c r="T197" s="132">
        <f>S197*H197</f>
        <v>0</v>
      </c>
      <c r="AR197" s="133" t="s">
        <v>307</v>
      </c>
      <c r="AT197" s="133" t="s">
        <v>140</v>
      </c>
      <c r="AU197" s="133" t="s">
        <v>82</v>
      </c>
      <c r="AY197" s="16" t="s">
        <v>139</v>
      </c>
      <c r="BE197" s="134">
        <f>IF(N197="základní",J197,0)</f>
        <v>0</v>
      </c>
      <c r="BF197" s="134">
        <f>IF(N197="snížená",J197,0)</f>
        <v>0</v>
      </c>
      <c r="BG197" s="134">
        <f>IF(N197="zákl. přenesená",J197,0)</f>
        <v>0</v>
      </c>
      <c r="BH197" s="134">
        <f>IF(N197="sníž. přenesená",J197,0)</f>
        <v>0</v>
      </c>
      <c r="BI197" s="134">
        <f>IF(N197="nulová",J197,0)</f>
        <v>0</v>
      </c>
      <c r="BJ197" s="16" t="s">
        <v>82</v>
      </c>
      <c r="BK197" s="134">
        <f>ROUND(I197*H197,2)</f>
        <v>0</v>
      </c>
      <c r="BL197" s="16" t="s">
        <v>307</v>
      </c>
      <c r="BM197" s="133" t="s">
        <v>874</v>
      </c>
    </row>
    <row r="198" spans="2:65" s="1" customFormat="1" ht="11.25">
      <c r="B198" s="31"/>
      <c r="D198" s="135" t="s">
        <v>146</v>
      </c>
      <c r="F198" s="136" t="s">
        <v>873</v>
      </c>
      <c r="I198" s="137"/>
      <c r="L198" s="31"/>
      <c r="M198" s="138"/>
      <c r="T198" s="52"/>
      <c r="AT198" s="16" t="s">
        <v>146</v>
      </c>
      <c r="AU198" s="16" t="s">
        <v>82</v>
      </c>
    </row>
    <row r="199" spans="2:65" s="10" customFormat="1" ht="25.9" customHeight="1">
      <c r="B199" s="111"/>
      <c r="D199" s="112" t="s">
        <v>73</v>
      </c>
      <c r="E199" s="113" t="s">
        <v>339</v>
      </c>
      <c r="F199" s="113" t="s">
        <v>340</v>
      </c>
      <c r="I199" s="114"/>
      <c r="J199" s="115">
        <f>BK199</f>
        <v>0</v>
      </c>
      <c r="L199" s="111"/>
      <c r="M199" s="116"/>
      <c r="P199" s="117">
        <f>SUM(P200:P219)</f>
        <v>0</v>
      </c>
      <c r="R199" s="117">
        <f>SUM(R200:R219)</f>
        <v>0</v>
      </c>
      <c r="T199" s="118">
        <f>SUM(T200:T219)</f>
        <v>0</v>
      </c>
      <c r="AR199" s="112" t="s">
        <v>84</v>
      </c>
      <c r="AT199" s="119" t="s">
        <v>73</v>
      </c>
      <c r="AU199" s="119" t="s">
        <v>74</v>
      </c>
      <c r="AY199" s="112" t="s">
        <v>139</v>
      </c>
      <c r="BK199" s="120">
        <f>SUM(BK200:BK219)</f>
        <v>0</v>
      </c>
    </row>
    <row r="200" spans="2:65" s="1" customFormat="1" ht="21.75" customHeight="1">
      <c r="B200" s="31"/>
      <c r="C200" s="121" t="s">
        <v>475</v>
      </c>
      <c r="D200" s="121" t="s">
        <v>140</v>
      </c>
      <c r="E200" s="122" t="s">
        <v>875</v>
      </c>
      <c r="F200" s="123" t="s">
        <v>876</v>
      </c>
      <c r="G200" s="124" t="s">
        <v>263</v>
      </c>
      <c r="H200" s="125">
        <v>30.25</v>
      </c>
      <c r="I200" s="126"/>
      <c r="J200" s="127">
        <f>ROUND(I200*H200,2)</f>
        <v>0</v>
      </c>
      <c r="K200" s="128"/>
      <c r="L200" s="31"/>
      <c r="M200" s="129" t="s">
        <v>19</v>
      </c>
      <c r="N200" s="130" t="s">
        <v>45</v>
      </c>
      <c r="P200" s="131">
        <f>O200*H200</f>
        <v>0</v>
      </c>
      <c r="Q200" s="131">
        <v>0</v>
      </c>
      <c r="R200" s="131">
        <f>Q200*H200</f>
        <v>0</v>
      </c>
      <c r="S200" s="131">
        <v>0</v>
      </c>
      <c r="T200" s="132">
        <f>S200*H200</f>
        <v>0</v>
      </c>
      <c r="AR200" s="133" t="s">
        <v>307</v>
      </c>
      <c r="AT200" s="133" t="s">
        <v>140</v>
      </c>
      <c r="AU200" s="133" t="s">
        <v>82</v>
      </c>
      <c r="AY200" s="16" t="s">
        <v>139</v>
      </c>
      <c r="BE200" s="134">
        <f>IF(N200="základní",J200,0)</f>
        <v>0</v>
      </c>
      <c r="BF200" s="134">
        <f>IF(N200="snížená",J200,0)</f>
        <v>0</v>
      </c>
      <c r="BG200" s="134">
        <f>IF(N200="zákl. přenesená",J200,0)</f>
        <v>0</v>
      </c>
      <c r="BH200" s="134">
        <f>IF(N200="sníž. přenesená",J200,0)</f>
        <v>0</v>
      </c>
      <c r="BI200" s="134">
        <f>IF(N200="nulová",J200,0)</f>
        <v>0</v>
      </c>
      <c r="BJ200" s="16" t="s">
        <v>82</v>
      </c>
      <c r="BK200" s="134">
        <f>ROUND(I200*H200,2)</f>
        <v>0</v>
      </c>
      <c r="BL200" s="16" t="s">
        <v>307</v>
      </c>
      <c r="BM200" s="133" t="s">
        <v>877</v>
      </c>
    </row>
    <row r="201" spans="2:65" s="1" customFormat="1" ht="11.25">
      <c r="B201" s="31"/>
      <c r="D201" s="135" t="s">
        <v>146</v>
      </c>
      <c r="F201" s="136" t="s">
        <v>876</v>
      </c>
      <c r="I201" s="137"/>
      <c r="L201" s="31"/>
      <c r="M201" s="138"/>
      <c r="T201" s="52"/>
      <c r="AT201" s="16" t="s">
        <v>146</v>
      </c>
      <c r="AU201" s="16" t="s">
        <v>82</v>
      </c>
    </row>
    <row r="202" spans="2:65" s="1" customFormat="1" ht="16.5" customHeight="1">
      <c r="B202" s="31"/>
      <c r="C202" s="121" t="s">
        <v>479</v>
      </c>
      <c r="D202" s="121" t="s">
        <v>140</v>
      </c>
      <c r="E202" s="122" t="s">
        <v>878</v>
      </c>
      <c r="F202" s="123" t="s">
        <v>879</v>
      </c>
      <c r="G202" s="124" t="s">
        <v>263</v>
      </c>
      <c r="H202" s="125">
        <v>34.107999999999997</v>
      </c>
      <c r="I202" s="126"/>
      <c r="J202" s="127">
        <f>ROUND(I202*H202,2)</f>
        <v>0</v>
      </c>
      <c r="K202" s="128"/>
      <c r="L202" s="31"/>
      <c r="M202" s="129" t="s">
        <v>19</v>
      </c>
      <c r="N202" s="130" t="s">
        <v>45</v>
      </c>
      <c r="P202" s="131">
        <f>O202*H202</f>
        <v>0</v>
      </c>
      <c r="Q202" s="131">
        <v>0</v>
      </c>
      <c r="R202" s="131">
        <f>Q202*H202</f>
        <v>0</v>
      </c>
      <c r="S202" s="131">
        <v>0</v>
      </c>
      <c r="T202" s="132">
        <f>S202*H202</f>
        <v>0</v>
      </c>
      <c r="AR202" s="133" t="s">
        <v>307</v>
      </c>
      <c r="AT202" s="133" t="s">
        <v>140</v>
      </c>
      <c r="AU202" s="133" t="s">
        <v>82</v>
      </c>
      <c r="AY202" s="16" t="s">
        <v>139</v>
      </c>
      <c r="BE202" s="134">
        <f>IF(N202="základní",J202,0)</f>
        <v>0</v>
      </c>
      <c r="BF202" s="134">
        <f>IF(N202="snížená",J202,0)</f>
        <v>0</v>
      </c>
      <c r="BG202" s="134">
        <f>IF(N202="zákl. přenesená",J202,0)</f>
        <v>0</v>
      </c>
      <c r="BH202" s="134">
        <f>IF(N202="sníž. přenesená",J202,0)</f>
        <v>0</v>
      </c>
      <c r="BI202" s="134">
        <f>IF(N202="nulová",J202,0)</f>
        <v>0</v>
      </c>
      <c r="BJ202" s="16" t="s">
        <v>82</v>
      </c>
      <c r="BK202" s="134">
        <f>ROUND(I202*H202,2)</f>
        <v>0</v>
      </c>
      <c r="BL202" s="16" t="s">
        <v>307</v>
      </c>
      <c r="BM202" s="133" t="s">
        <v>880</v>
      </c>
    </row>
    <row r="203" spans="2:65" s="1" customFormat="1" ht="11.25">
      <c r="B203" s="31"/>
      <c r="D203" s="135" t="s">
        <v>146</v>
      </c>
      <c r="F203" s="136" t="s">
        <v>879</v>
      </c>
      <c r="I203" s="137"/>
      <c r="L203" s="31"/>
      <c r="M203" s="138"/>
      <c r="T203" s="52"/>
      <c r="AT203" s="16" t="s">
        <v>146</v>
      </c>
      <c r="AU203" s="16" t="s">
        <v>82</v>
      </c>
    </row>
    <row r="204" spans="2:65" s="1" customFormat="1" ht="24.2" customHeight="1">
      <c r="B204" s="31"/>
      <c r="C204" s="121" t="s">
        <v>483</v>
      </c>
      <c r="D204" s="121" t="s">
        <v>140</v>
      </c>
      <c r="E204" s="122" t="s">
        <v>881</v>
      </c>
      <c r="F204" s="123" t="s">
        <v>882</v>
      </c>
      <c r="G204" s="124" t="s">
        <v>263</v>
      </c>
      <c r="H204" s="125">
        <v>19.2</v>
      </c>
      <c r="I204" s="126"/>
      <c r="J204" s="127">
        <f>ROUND(I204*H204,2)</f>
        <v>0</v>
      </c>
      <c r="K204" s="128"/>
      <c r="L204" s="31"/>
      <c r="M204" s="129" t="s">
        <v>19</v>
      </c>
      <c r="N204" s="130" t="s">
        <v>45</v>
      </c>
      <c r="P204" s="131">
        <f>O204*H204</f>
        <v>0</v>
      </c>
      <c r="Q204" s="131">
        <v>0</v>
      </c>
      <c r="R204" s="131">
        <f>Q204*H204</f>
        <v>0</v>
      </c>
      <c r="S204" s="131">
        <v>0</v>
      </c>
      <c r="T204" s="132">
        <f>S204*H204</f>
        <v>0</v>
      </c>
      <c r="AR204" s="133" t="s">
        <v>307</v>
      </c>
      <c r="AT204" s="133" t="s">
        <v>140</v>
      </c>
      <c r="AU204" s="133" t="s">
        <v>82</v>
      </c>
      <c r="AY204" s="16" t="s">
        <v>139</v>
      </c>
      <c r="BE204" s="134">
        <f>IF(N204="základní",J204,0)</f>
        <v>0</v>
      </c>
      <c r="BF204" s="134">
        <f>IF(N204="snížená",J204,0)</f>
        <v>0</v>
      </c>
      <c r="BG204" s="134">
        <f>IF(N204="zákl. přenesená",J204,0)</f>
        <v>0</v>
      </c>
      <c r="BH204" s="134">
        <f>IF(N204="sníž. přenesená",J204,0)</f>
        <v>0</v>
      </c>
      <c r="BI204" s="134">
        <f>IF(N204="nulová",J204,0)</f>
        <v>0</v>
      </c>
      <c r="BJ204" s="16" t="s">
        <v>82</v>
      </c>
      <c r="BK204" s="134">
        <f>ROUND(I204*H204,2)</f>
        <v>0</v>
      </c>
      <c r="BL204" s="16" t="s">
        <v>307</v>
      </c>
      <c r="BM204" s="133" t="s">
        <v>883</v>
      </c>
    </row>
    <row r="205" spans="2:65" s="1" customFormat="1" ht="11.25">
      <c r="B205" s="31"/>
      <c r="D205" s="135" t="s">
        <v>146</v>
      </c>
      <c r="F205" s="136" t="s">
        <v>882</v>
      </c>
      <c r="I205" s="137"/>
      <c r="L205" s="31"/>
      <c r="M205" s="138"/>
      <c r="T205" s="52"/>
      <c r="AT205" s="16" t="s">
        <v>146</v>
      </c>
      <c r="AU205" s="16" t="s">
        <v>82</v>
      </c>
    </row>
    <row r="206" spans="2:65" s="1" customFormat="1" ht="21.75" customHeight="1">
      <c r="B206" s="31"/>
      <c r="C206" s="121" t="s">
        <v>487</v>
      </c>
      <c r="D206" s="121" t="s">
        <v>140</v>
      </c>
      <c r="E206" s="122" t="s">
        <v>884</v>
      </c>
      <c r="F206" s="123" t="s">
        <v>885</v>
      </c>
      <c r="G206" s="124" t="s">
        <v>263</v>
      </c>
      <c r="H206" s="125">
        <v>23.72</v>
      </c>
      <c r="I206" s="126"/>
      <c r="J206" s="127">
        <f>ROUND(I206*H206,2)</f>
        <v>0</v>
      </c>
      <c r="K206" s="128"/>
      <c r="L206" s="31"/>
      <c r="M206" s="129" t="s">
        <v>19</v>
      </c>
      <c r="N206" s="130" t="s">
        <v>45</v>
      </c>
      <c r="P206" s="131">
        <f>O206*H206</f>
        <v>0</v>
      </c>
      <c r="Q206" s="131">
        <v>0</v>
      </c>
      <c r="R206" s="131">
        <f>Q206*H206</f>
        <v>0</v>
      </c>
      <c r="S206" s="131">
        <v>0</v>
      </c>
      <c r="T206" s="132">
        <f>S206*H206</f>
        <v>0</v>
      </c>
      <c r="AR206" s="133" t="s">
        <v>307</v>
      </c>
      <c r="AT206" s="133" t="s">
        <v>140</v>
      </c>
      <c r="AU206" s="133" t="s">
        <v>82</v>
      </c>
      <c r="AY206" s="16" t="s">
        <v>139</v>
      </c>
      <c r="BE206" s="134">
        <f>IF(N206="základní",J206,0)</f>
        <v>0</v>
      </c>
      <c r="BF206" s="134">
        <f>IF(N206="snížená",J206,0)</f>
        <v>0</v>
      </c>
      <c r="BG206" s="134">
        <f>IF(N206="zákl. přenesená",J206,0)</f>
        <v>0</v>
      </c>
      <c r="BH206" s="134">
        <f>IF(N206="sníž. přenesená",J206,0)</f>
        <v>0</v>
      </c>
      <c r="BI206" s="134">
        <f>IF(N206="nulová",J206,0)</f>
        <v>0</v>
      </c>
      <c r="BJ206" s="16" t="s">
        <v>82</v>
      </c>
      <c r="BK206" s="134">
        <f>ROUND(I206*H206,2)</f>
        <v>0</v>
      </c>
      <c r="BL206" s="16" t="s">
        <v>307</v>
      </c>
      <c r="BM206" s="133" t="s">
        <v>799</v>
      </c>
    </row>
    <row r="207" spans="2:65" s="1" customFormat="1" ht="11.25">
      <c r="B207" s="31"/>
      <c r="D207" s="135" t="s">
        <v>146</v>
      </c>
      <c r="F207" s="136" t="s">
        <v>885</v>
      </c>
      <c r="I207" s="137"/>
      <c r="L207" s="31"/>
      <c r="M207" s="138"/>
      <c r="T207" s="52"/>
      <c r="AT207" s="16" t="s">
        <v>146</v>
      </c>
      <c r="AU207" s="16" t="s">
        <v>82</v>
      </c>
    </row>
    <row r="208" spans="2:65" s="1" customFormat="1" ht="16.5" customHeight="1">
      <c r="B208" s="31"/>
      <c r="C208" s="121" t="s">
        <v>491</v>
      </c>
      <c r="D208" s="121" t="s">
        <v>140</v>
      </c>
      <c r="E208" s="122" t="s">
        <v>886</v>
      </c>
      <c r="F208" s="123" t="s">
        <v>887</v>
      </c>
      <c r="G208" s="124" t="s">
        <v>263</v>
      </c>
      <c r="H208" s="125">
        <v>30.25</v>
      </c>
      <c r="I208" s="126"/>
      <c r="J208" s="127">
        <f>ROUND(I208*H208,2)</f>
        <v>0</v>
      </c>
      <c r="K208" s="128"/>
      <c r="L208" s="31"/>
      <c r="M208" s="129" t="s">
        <v>19</v>
      </c>
      <c r="N208" s="130" t="s">
        <v>45</v>
      </c>
      <c r="P208" s="131">
        <f>O208*H208</f>
        <v>0</v>
      </c>
      <c r="Q208" s="131">
        <v>0</v>
      </c>
      <c r="R208" s="131">
        <f>Q208*H208</f>
        <v>0</v>
      </c>
      <c r="S208" s="131">
        <v>0</v>
      </c>
      <c r="T208" s="132">
        <f>S208*H208</f>
        <v>0</v>
      </c>
      <c r="AR208" s="133" t="s">
        <v>307</v>
      </c>
      <c r="AT208" s="133" t="s">
        <v>140</v>
      </c>
      <c r="AU208" s="133" t="s">
        <v>82</v>
      </c>
      <c r="AY208" s="16" t="s">
        <v>139</v>
      </c>
      <c r="BE208" s="134">
        <f>IF(N208="základní",J208,0)</f>
        <v>0</v>
      </c>
      <c r="BF208" s="134">
        <f>IF(N208="snížená",J208,0)</f>
        <v>0</v>
      </c>
      <c r="BG208" s="134">
        <f>IF(N208="zákl. přenesená",J208,0)</f>
        <v>0</v>
      </c>
      <c r="BH208" s="134">
        <f>IF(N208="sníž. přenesená",J208,0)</f>
        <v>0</v>
      </c>
      <c r="BI208" s="134">
        <f>IF(N208="nulová",J208,0)</f>
        <v>0</v>
      </c>
      <c r="BJ208" s="16" t="s">
        <v>82</v>
      </c>
      <c r="BK208" s="134">
        <f>ROUND(I208*H208,2)</f>
        <v>0</v>
      </c>
      <c r="BL208" s="16" t="s">
        <v>307</v>
      </c>
      <c r="BM208" s="133" t="s">
        <v>888</v>
      </c>
    </row>
    <row r="209" spans="2:65" s="1" customFormat="1" ht="11.25">
      <c r="B209" s="31"/>
      <c r="D209" s="135" t="s">
        <v>146</v>
      </c>
      <c r="F209" s="136" t="s">
        <v>887</v>
      </c>
      <c r="I209" s="137"/>
      <c r="L209" s="31"/>
      <c r="M209" s="138"/>
      <c r="T209" s="52"/>
      <c r="AT209" s="16" t="s">
        <v>146</v>
      </c>
      <c r="AU209" s="16" t="s">
        <v>82</v>
      </c>
    </row>
    <row r="210" spans="2:65" s="1" customFormat="1" ht="16.5" customHeight="1">
      <c r="B210" s="31"/>
      <c r="C210" s="121" t="s">
        <v>495</v>
      </c>
      <c r="D210" s="121" t="s">
        <v>140</v>
      </c>
      <c r="E210" s="122" t="s">
        <v>889</v>
      </c>
      <c r="F210" s="123" t="s">
        <v>890</v>
      </c>
      <c r="G210" s="124" t="s">
        <v>620</v>
      </c>
      <c r="H210" s="125">
        <v>23.58</v>
      </c>
      <c r="I210" s="126"/>
      <c r="J210" s="127">
        <f>ROUND(I210*H210,2)</f>
        <v>0</v>
      </c>
      <c r="K210" s="128"/>
      <c r="L210" s="31"/>
      <c r="M210" s="129" t="s">
        <v>19</v>
      </c>
      <c r="N210" s="130" t="s">
        <v>45</v>
      </c>
      <c r="P210" s="131">
        <f>O210*H210</f>
        <v>0</v>
      </c>
      <c r="Q210" s="131">
        <v>0</v>
      </c>
      <c r="R210" s="131">
        <f>Q210*H210</f>
        <v>0</v>
      </c>
      <c r="S210" s="131">
        <v>0</v>
      </c>
      <c r="T210" s="132">
        <f>S210*H210</f>
        <v>0</v>
      </c>
      <c r="AR210" s="133" t="s">
        <v>307</v>
      </c>
      <c r="AT210" s="133" t="s">
        <v>140</v>
      </c>
      <c r="AU210" s="133" t="s">
        <v>82</v>
      </c>
      <c r="AY210" s="16" t="s">
        <v>139</v>
      </c>
      <c r="BE210" s="134">
        <f>IF(N210="základní",J210,0)</f>
        <v>0</v>
      </c>
      <c r="BF210" s="134">
        <f>IF(N210="snížená",J210,0)</f>
        <v>0</v>
      </c>
      <c r="BG210" s="134">
        <f>IF(N210="zákl. přenesená",J210,0)</f>
        <v>0</v>
      </c>
      <c r="BH210" s="134">
        <f>IF(N210="sníž. přenesená",J210,0)</f>
        <v>0</v>
      </c>
      <c r="BI210" s="134">
        <f>IF(N210="nulová",J210,0)</f>
        <v>0</v>
      </c>
      <c r="BJ210" s="16" t="s">
        <v>82</v>
      </c>
      <c r="BK210" s="134">
        <f>ROUND(I210*H210,2)</f>
        <v>0</v>
      </c>
      <c r="BL210" s="16" t="s">
        <v>307</v>
      </c>
      <c r="BM210" s="133" t="s">
        <v>891</v>
      </c>
    </row>
    <row r="211" spans="2:65" s="1" customFormat="1" ht="11.25">
      <c r="B211" s="31"/>
      <c r="D211" s="135" t="s">
        <v>146</v>
      </c>
      <c r="F211" s="136" t="s">
        <v>890</v>
      </c>
      <c r="I211" s="137"/>
      <c r="L211" s="31"/>
      <c r="M211" s="138"/>
      <c r="T211" s="52"/>
      <c r="AT211" s="16" t="s">
        <v>146</v>
      </c>
      <c r="AU211" s="16" t="s">
        <v>82</v>
      </c>
    </row>
    <row r="212" spans="2:65" s="1" customFormat="1" ht="24.2" customHeight="1">
      <c r="B212" s="31"/>
      <c r="C212" s="121" t="s">
        <v>499</v>
      </c>
      <c r="D212" s="121" t="s">
        <v>140</v>
      </c>
      <c r="E212" s="122" t="s">
        <v>892</v>
      </c>
      <c r="F212" s="123" t="s">
        <v>893</v>
      </c>
      <c r="G212" s="124" t="s">
        <v>263</v>
      </c>
      <c r="H212" s="125">
        <v>18.73</v>
      </c>
      <c r="I212" s="126"/>
      <c r="J212" s="127">
        <f>ROUND(I212*H212,2)</f>
        <v>0</v>
      </c>
      <c r="K212" s="128"/>
      <c r="L212" s="31"/>
      <c r="M212" s="129" t="s">
        <v>19</v>
      </c>
      <c r="N212" s="130" t="s">
        <v>45</v>
      </c>
      <c r="P212" s="131">
        <f>O212*H212</f>
        <v>0</v>
      </c>
      <c r="Q212" s="131">
        <v>0</v>
      </c>
      <c r="R212" s="131">
        <f>Q212*H212</f>
        <v>0</v>
      </c>
      <c r="S212" s="131">
        <v>0</v>
      </c>
      <c r="T212" s="132">
        <f>S212*H212</f>
        <v>0</v>
      </c>
      <c r="AR212" s="133" t="s">
        <v>307</v>
      </c>
      <c r="AT212" s="133" t="s">
        <v>140</v>
      </c>
      <c r="AU212" s="133" t="s">
        <v>82</v>
      </c>
      <c r="AY212" s="16" t="s">
        <v>139</v>
      </c>
      <c r="BE212" s="134">
        <f>IF(N212="základní",J212,0)</f>
        <v>0</v>
      </c>
      <c r="BF212" s="134">
        <f>IF(N212="snížená",J212,0)</f>
        <v>0</v>
      </c>
      <c r="BG212" s="134">
        <f>IF(N212="zákl. přenesená",J212,0)</f>
        <v>0</v>
      </c>
      <c r="BH212" s="134">
        <f>IF(N212="sníž. přenesená",J212,0)</f>
        <v>0</v>
      </c>
      <c r="BI212" s="134">
        <f>IF(N212="nulová",J212,0)</f>
        <v>0</v>
      </c>
      <c r="BJ212" s="16" t="s">
        <v>82</v>
      </c>
      <c r="BK212" s="134">
        <f>ROUND(I212*H212,2)</f>
        <v>0</v>
      </c>
      <c r="BL212" s="16" t="s">
        <v>307</v>
      </c>
      <c r="BM212" s="133" t="s">
        <v>894</v>
      </c>
    </row>
    <row r="213" spans="2:65" s="1" customFormat="1" ht="19.5">
      <c r="B213" s="31"/>
      <c r="D213" s="135" t="s">
        <v>146</v>
      </c>
      <c r="F213" s="136" t="s">
        <v>893</v>
      </c>
      <c r="I213" s="137"/>
      <c r="L213" s="31"/>
      <c r="M213" s="138"/>
      <c r="T213" s="52"/>
      <c r="AT213" s="16" t="s">
        <v>146</v>
      </c>
      <c r="AU213" s="16" t="s">
        <v>82</v>
      </c>
    </row>
    <row r="214" spans="2:65" s="1" customFormat="1" ht="21.75" customHeight="1">
      <c r="B214" s="31"/>
      <c r="C214" s="121" t="s">
        <v>503</v>
      </c>
      <c r="D214" s="121" t="s">
        <v>140</v>
      </c>
      <c r="E214" s="122" t="s">
        <v>895</v>
      </c>
      <c r="F214" s="123" t="s">
        <v>896</v>
      </c>
      <c r="G214" s="124" t="s">
        <v>263</v>
      </c>
      <c r="H214" s="125">
        <v>33.274999999999999</v>
      </c>
      <c r="I214" s="126"/>
      <c r="J214" s="127">
        <f>ROUND(I214*H214,2)</f>
        <v>0</v>
      </c>
      <c r="K214" s="128"/>
      <c r="L214" s="31"/>
      <c r="M214" s="129" t="s">
        <v>19</v>
      </c>
      <c r="N214" s="130" t="s">
        <v>45</v>
      </c>
      <c r="P214" s="131">
        <f>O214*H214</f>
        <v>0</v>
      </c>
      <c r="Q214" s="131">
        <v>0</v>
      </c>
      <c r="R214" s="131">
        <f>Q214*H214</f>
        <v>0</v>
      </c>
      <c r="S214" s="131">
        <v>0</v>
      </c>
      <c r="T214" s="132">
        <f>S214*H214</f>
        <v>0</v>
      </c>
      <c r="AR214" s="133" t="s">
        <v>307</v>
      </c>
      <c r="AT214" s="133" t="s">
        <v>140</v>
      </c>
      <c r="AU214" s="133" t="s">
        <v>82</v>
      </c>
      <c r="AY214" s="16" t="s">
        <v>139</v>
      </c>
      <c r="BE214" s="134">
        <f>IF(N214="základní",J214,0)</f>
        <v>0</v>
      </c>
      <c r="BF214" s="134">
        <f>IF(N214="snížená",J214,0)</f>
        <v>0</v>
      </c>
      <c r="BG214" s="134">
        <f>IF(N214="zákl. přenesená",J214,0)</f>
        <v>0</v>
      </c>
      <c r="BH214" s="134">
        <f>IF(N214="sníž. přenesená",J214,0)</f>
        <v>0</v>
      </c>
      <c r="BI214" s="134">
        <f>IF(N214="nulová",J214,0)</f>
        <v>0</v>
      </c>
      <c r="BJ214" s="16" t="s">
        <v>82</v>
      </c>
      <c r="BK214" s="134">
        <f>ROUND(I214*H214,2)</f>
        <v>0</v>
      </c>
      <c r="BL214" s="16" t="s">
        <v>307</v>
      </c>
      <c r="BM214" s="133" t="s">
        <v>897</v>
      </c>
    </row>
    <row r="215" spans="2:65" s="1" customFormat="1" ht="11.25">
      <c r="B215" s="31"/>
      <c r="D215" s="135" t="s">
        <v>146</v>
      </c>
      <c r="F215" s="136" t="s">
        <v>896</v>
      </c>
      <c r="I215" s="137"/>
      <c r="L215" s="31"/>
      <c r="M215" s="138"/>
      <c r="T215" s="52"/>
      <c r="AT215" s="16" t="s">
        <v>146</v>
      </c>
      <c r="AU215" s="16" t="s">
        <v>82</v>
      </c>
    </row>
    <row r="216" spans="2:65" s="1" customFormat="1" ht="24.2" customHeight="1">
      <c r="B216" s="31"/>
      <c r="C216" s="121" t="s">
        <v>507</v>
      </c>
      <c r="D216" s="121" t="s">
        <v>140</v>
      </c>
      <c r="E216" s="122" t="s">
        <v>898</v>
      </c>
      <c r="F216" s="123" t="s">
        <v>899</v>
      </c>
      <c r="G216" s="124" t="s">
        <v>263</v>
      </c>
      <c r="H216" s="125">
        <v>63.610999999999997</v>
      </c>
      <c r="I216" s="126"/>
      <c r="J216" s="127">
        <f>ROUND(I216*H216,2)</f>
        <v>0</v>
      </c>
      <c r="K216" s="128"/>
      <c r="L216" s="31"/>
      <c r="M216" s="129" t="s">
        <v>19</v>
      </c>
      <c r="N216" s="130" t="s">
        <v>45</v>
      </c>
      <c r="P216" s="131">
        <f>O216*H216</f>
        <v>0</v>
      </c>
      <c r="Q216" s="131">
        <v>0</v>
      </c>
      <c r="R216" s="131">
        <f>Q216*H216</f>
        <v>0</v>
      </c>
      <c r="S216" s="131">
        <v>0</v>
      </c>
      <c r="T216" s="132">
        <f>S216*H216</f>
        <v>0</v>
      </c>
      <c r="AR216" s="133" t="s">
        <v>307</v>
      </c>
      <c r="AT216" s="133" t="s">
        <v>140</v>
      </c>
      <c r="AU216" s="133" t="s">
        <v>82</v>
      </c>
      <c r="AY216" s="16" t="s">
        <v>139</v>
      </c>
      <c r="BE216" s="134">
        <f>IF(N216="základní",J216,0)</f>
        <v>0</v>
      </c>
      <c r="BF216" s="134">
        <f>IF(N216="snížená",J216,0)</f>
        <v>0</v>
      </c>
      <c r="BG216" s="134">
        <f>IF(N216="zákl. přenesená",J216,0)</f>
        <v>0</v>
      </c>
      <c r="BH216" s="134">
        <f>IF(N216="sníž. přenesená",J216,0)</f>
        <v>0</v>
      </c>
      <c r="BI216" s="134">
        <f>IF(N216="nulová",J216,0)</f>
        <v>0</v>
      </c>
      <c r="BJ216" s="16" t="s">
        <v>82</v>
      </c>
      <c r="BK216" s="134">
        <f>ROUND(I216*H216,2)</f>
        <v>0</v>
      </c>
      <c r="BL216" s="16" t="s">
        <v>307</v>
      </c>
      <c r="BM216" s="133" t="s">
        <v>900</v>
      </c>
    </row>
    <row r="217" spans="2:65" s="1" customFormat="1" ht="11.25">
      <c r="B217" s="31"/>
      <c r="D217" s="135" t="s">
        <v>146</v>
      </c>
      <c r="F217" s="136" t="s">
        <v>901</v>
      </c>
      <c r="I217" s="137"/>
      <c r="L217" s="31"/>
      <c r="M217" s="138"/>
      <c r="T217" s="52"/>
      <c r="AT217" s="16" t="s">
        <v>146</v>
      </c>
      <c r="AU217" s="16" t="s">
        <v>82</v>
      </c>
    </row>
    <row r="218" spans="2:65" s="1" customFormat="1" ht="21.75" customHeight="1">
      <c r="B218" s="31"/>
      <c r="C218" s="121" t="s">
        <v>511</v>
      </c>
      <c r="D218" s="121" t="s">
        <v>140</v>
      </c>
      <c r="E218" s="122" t="s">
        <v>902</v>
      </c>
      <c r="F218" s="123" t="s">
        <v>903</v>
      </c>
      <c r="G218" s="124" t="s">
        <v>826</v>
      </c>
      <c r="H218" s="176"/>
      <c r="I218" s="126"/>
      <c r="J218" s="127">
        <f>ROUND(I218*H218,2)</f>
        <v>0</v>
      </c>
      <c r="K218" s="128"/>
      <c r="L218" s="31"/>
      <c r="M218" s="129" t="s">
        <v>19</v>
      </c>
      <c r="N218" s="130" t="s">
        <v>45</v>
      </c>
      <c r="P218" s="131">
        <f>O218*H218</f>
        <v>0</v>
      </c>
      <c r="Q218" s="131">
        <v>0</v>
      </c>
      <c r="R218" s="131">
        <f>Q218*H218</f>
        <v>0</v>
      </c>
      <c r="S218" s="131">
        <v>0</v>
      </c>
      <c r="T218" s="132">
        <f>S218*H218</f>
        <v>0</v>
      </c>
      <c r="AR218" s="133" t="s">
        <v>307</v>
      </c>
      <c r="AT218" s="133" t="s">
        <v>140</v>
      </c>
      <c r="AU218" s="133" t="s">
        <v>82</v>
      </c>
      <c r="AY218" s="16" t="s">
        <v>139</v>
      </c>
      <c r="BE218" s="134">
        <f>IF(N218="základní",J218,0)</f>
        <v>0</v>
      </c>
      <c r="BF218" s="134">
        <f>IF(N218="snížená",J218,0)</f>
        <v>0</v>
      </c>
      <c r="BG218" s="134">
        <f>IF(N218="zákl. přenesená",J218,0)</f>
        <v>0</v>
      </c>
      <c r="BH218" s="134">
        <f>IF(N218="sníž. přenesená",J218,0)</f>
        <v>0</v>
      </c>
      <c r="BI218" s="134">
        <f>IF(N218="nulová",J218,0)</f>
        <v>0</v>
      </c>
      <c r="BJ218" s="16" t="s">
        <v>82</v>
      </c>
      <c r="BK218" s="134">
        <f>ROUND(I218*H218,2)</f>
        <v>0</v>
      </c>
      <c r="BL218" s="16" t="s">
        <v>307</v>
      </c>
      <c r="BM218" s="133" t="s">
        <v>904</v>
      </c>
    </row>
    <row r="219" spans="2:65" s="1" customFormat="1" ht="11.25">
      <c r="B219" s="31"/>
      <c r="D219" s="135" t="s">
        <v>146</v>
      </c>
      <c r="F219" s="136" t="s">
        <v>903</v>
      </c>
      <c r="I219" s="137"/>
      <c r="L219" s="31"/>
      <c r="M219" s="138"/>
      <c r="T219" s="52"/>
      <c r="AT219" s="16" t="s">
        <v>146</v>
      </c>
      <c r="AU219" s="16" t="s">
        <v>82</v>
      </c>
    </row>
    <row r="220" spans="2:65" s="10" customFormat="1" ht="25.9" customHeight="1">
      <c r="B220" s="111"/>
      <c r="D220" s="112" t="s">
        <v>73</v>
      </c>
      <c r="E220" s="113" t="s">
        <v>905</v>
      </c>
      <c r="F220" s="113" t="s">
        <v>906</v>
      </c>
      <c r="I220" s="114"/>
      <c r="J220" s="115">
        <f>BK220</f>
        <v>0</v>
      </c>
      <c r="L220" s="111"/>
      <c r="M220" s="116"/>
      <c r="P220" s="117">
        <f>SUM(P221:P226)</f>
        <v>0</v>
      </c>
      <c r="R220" s="117">
        <f>SUM(R221:R226)</f>
        <v>0</v>
      </c>
      <c r="T220" s="118">
        <f>SUM(T221:T226)</f>
        <v>0</v>
      </c>
      <c r="AR220" s="112" t="s">
        <v>84</v>
      </c>
      <c r="AT220" s="119" t="s">
        <v>73</v>
      </c>
      <c r="AU220" s="119" t="s">
        <v>74</v>
      </c>
      <c r="AY220" s="112" t="s">
        <v>139</v>
      </c>
      <c r="BK220" s="120">
        <f>SUM(BK221:BK226)</f>
        <v>0</v>
      </c>
    </row>
    <row r="221" spans="2:65" s="1" customFormat="1" ht="24.2" customHeight="1">
      <c r="B221" s="31"/>
      <c r="C221" s="121" t="s">
        <v>515</v>
      </c>
      <c r="D221" s="121" t="s">
        <v>140</v>
      </c>
      <c r="E221" s="122" t="s">
        <v>907</v>
      </c>
      <c r="F221" s="123" t="s">
        <v>908</v>
      </c>
      <c r="G221" s="124" t="s">
        <v>370</v>
      </c>
      <c r="H221" s="125">
        <v>26</v>
      </c>
      <c r="I221" s="126"/>
      <c r="J221" s="127">
        <f>ROUND(I221*H221,2)</f>
        <v>0</v>
      </c>
      <c r="K221" s="128"/>
      <c r="L221" s="31"/>
      <c r="M221" s="129" t="s">
        <v>19</v>
      </c>
      <c r="N221" s="130" t="s">
        <v>45</v>
      </c>
      <c r="P221" s="131">
        <f>O221*H221</f>
        <v>0</v>
      </c>
      <c r="Q221" s="131">
        <v>0</v>
      </c>
      <c r="R221" s="131">
        <f>Q221*H221</f>
        <v>0</v>
      </c>
      <c r="S221" s="131">
        <v>0</v>
      </c>
      <c r="T221" s="132">
        <f>S221*H221</f>
        <v>0</v>
      </c>
      <c r="AR221" s="133" t="s">
        <v>307</v>
      </c>
      <c r="AT221" s="133" t="s">
        <v>140</v>
      </c>
      <c r="AU221" s="133" t="s">
        <v>82</v>
      </c>
      <c r="AY221" s="16" t="s">
        <v>139</v>
      </c>
      <c r="BE221" s="134">
        <f>IF(N221="základní",J221,0)</f>
        <v>0</v>
      </c>
      <c r="BF221" s="134">
        <f>IF(N221="snížená",J221,0)</f>
        <v>0</v>
      </c>
      <c r="BG221" s="134">
        <f>IF(N221="zákl. přenesená",J221,0)</f>
        <v>0</v>
      </c>
      <c r="BH221" s="134">
        <f>IF(N221="sníž. přenesená",J221,0)</f>
        <v>0</v>
      </c>
      <c r="BI221" s="134">
        <f>IF(N221="nulová",J221,0)</f>
        <v>0</v>
      </c>
      <c r="BJ221" s="16" t="s">
        <v>82</v>
      </c>
      <c r="BK221" s="134">
        <f>ROUND(I221*H221,2)</f>
        <v>0</v>
      </c>
      <c r="BL221" s="16" t="s">
        <v>307</v>
      </c>
      <c r="BM221" s="133" t="s">
        <v>909</v>
      </c>
    </row>
    <row r="222" spans="2:65" s="1" customFormat="1" ht="19.5">
      <c r="B222" s="31"/>
      <c r="D222" s="135" t="s">
        <v>146</v>
      </c>
      <c r="F222" s="136" t="s">
        <v>908</v>
      </c>
      <c r="I222" s="137"/>
      <c r="L222" s="31"/>
      <c r="M222" s="138"/>
      <c r="T222" s="52"/>
      <c r="AT222" s="16" t="s">
        <v>146</v>
      </c>
      <c r="AU222" s="16" t="s">
        <v>82</v>
      </c>
    </row>
    <row r="223" spans="2:65" s="12" customFormat="1" ht="11.25">
      <c r="B223" s="151"/>
      <c r="D223" s="135" t="s">
        <v>311</v>
      </c>
      <c r="E223" s="152" t="s">
        <v>19</v>
      </c>
      <c r="F223" s="153" t="s">
        <v>910</v>
      </c>
      <c r="H223" s="154">
        <v>26</v>
      </c>
      <c r="I223" s="155"/>
      <c r="L223" s="151"/>
      <c r="M223" s="156"/>
      <c r="T223" s="157"/>
      <c r="AT223" s="152" t="s">
        <v>311</v>
      </c>
      <c r="AU223" s="152" t="s">
        <v>82</v>
      </c>
      <c r="AV223" s="12" t="s">
        <v>84</v>
      </c>
      <c r="AW223" s="12" t="s">
        <v>36</v>
      </c>
      <c r="AX223" s="12" t="s">
        <v>74</v>
      </c>
      <c r="AY223" s="152" t="s">
        <v>139</v>
      </c>
    </row>
    <row r="224" spans="2:65" s="13" customFormat="1" ht="11.25">
      <c r="B224" s="158"/>
      <c r="D224" s="135" t="s">
        <v>311</v>
      </c>
      <c r="E224" s="159" t="s">
        <v>19</v>
      </c>
      <c r="F224" s="160" t="s">
        <v>313</v>
      </c>
      <c r="H224" s="161">
        <v>26</v>
      </c>
      <c r="I224" s="162"/>
      <c r="L224" s="158"/>
      <c r="M224" s="163"/>
      <c r="T224" s="164"/>
      <c r="AT224" s="159" t="s">
        <v>311</v>
      </c>
      <c r="AU224" s="159" t="s">
        <v>82</v>
      </c>
      <c r="AV224" s="13" t="s">
        <v>144</v>
      </c>
      <c r="AW224" s="13" t="s">
        <v>36</v>
      </c>
      <c r="AX224" s="13" t="s">
        <v>82</v>
      </c>
      <c r="AY224" s="159" t="s">
        <v>139</v>
      </c>
    </row>
    <row r="225" spans="2:65" s="1" customFormat="1" ht="21.75" customHeight="1">
      <c r="B225" s="31"/>
      <c r="C225" s="121" t="s">
        <v>520</v>
      </c>
      <c r="D225" s="121" t="s">
        <v>140</v>
      </c>
      <c r="E225" s="122" t="s">
        <v>911</v>
      </c>
      <c r="F225" s="123" t="s">
        <v>912</v>
      </c>
      <c r="G225" s="124" t="s">
        <v>826</v>
      </c>
      <c r="H225" s="176"/>
      <c r="I225" s="126"/>
      <c r="J225" s="127">
        <f>ROUND(I225*H225,2)</f>
        <v>0</v>
      </c>
      <c r="K225" s="128"/>
      <c r="L225" s="31"/>
      <c r="M225" s="129" t="s">
        <v>19</v>
      </c>
      <c r="N225" s="130" t="s">
        <v>45</v>
      </c>
      <c r="P225" s="131">
        <f>O225*H225</f>
        <v>0</v>
      </c>
      <c r="Q225" s="131">
        <v>0</v>
      </c>
      <c r="R225" s="131">
        <f>Q225*H225</f>
        <v>0</v>
      </c>
      <c r="S225" s="131">
        <v>0</v>
      </c>
      <c r="T225" s="132">
        <f>S225*H225</f>
        <v>0</v>
      </c>
      <c r="AR225" s="133" t="s">
        <v>307</v>
      </c>
      <c r="AT225" s="133" t="s">
        <v>140</v>
      </c>
      <c r="AU225" s="133" t="s">
        <v>82</v>
      </c>
      <c r="AY225" s="16" t="s">
        <v>139</v>
      </c>
      <c r="BE225" s="134">
        <f>IF(N225="základní",J225,0)</f>
        <v>0</v>
      </c>
      <c r="BF225" s="134">
        <f>IF(N225="snížená",J225,0)</f>
        <v>0</v>
      </c>
      <c r="BG225" s="134">
        <f>IF(N225="zákl. přenesená",J225,0)</f>
        <v>0</v>
      </c>
      <c r="BH225" s="134">
        <f>IF(N225="sníž. přenesená",J225,0)</f>
        <v>0</v>
      </c>
      <c r="BI225" s="134">
        <f>IF(N225="nulová",J225,0)</f>
        <v>0</v>
      </c>
      <c r="BJ225" s="16" t="s">
        <v>82</v>
      </c>
      <c r="BK225" s="134">
        <f>ROUND(I225*H225,2)</f>
        <v>0</v>
      </c>
      <c r="BL225" s="16" t="s">
        <v>307</v>
      </c>
      <c r="BM225" s="133" t="s">
        <v>913</v>
      </c>
    </row>
    <row r="226" spans="2:65" s="1" customFormat="1" ht="11.25">
      <c r="B226" s="31"/>
      <c r="D226" s="135" t="s">
        <v>146</v>
      </c>
      <c r="F226" s="136" t="s">
        <v>912</v>
      </c>
      <c r="I226" s="137"/>
      <c r="L226" s="31"/>
      <c r="M226" s="138"/>
      <c r="T226" s="52"/>
      <c r="AT226" s="16" t="s">
        <v>146</v>
      </c>
      <c r="AU226" s="16" t="s">
        <v>82</v>
      </c>
    </row>
    <row r="227" spans="2:65" s="10" customFormat="1" ht="25.9" customHeight="1">
      <c r="B227" s="111"/>
      <c r="D227" s="112" t="s">
        <v>73</v>
      </c>
      <c r="E227" s="113" t="s">
        <v>914</v>
      </c>
      <c r="F227" s="113" t="s">
        <v>915</v>
      </c>
      <c r="I227" s="114"/>
      <c r="J227" s="115">
        <f>BK227</f>
        <v>0</v>
      </c>
      <c r="L227" s="111"/>
      <c r="M227" s="116"/>
      <c r="P227" s="117">
        <f>SUM(P228:P229)</f>
        <v>0</v>
      </c>
      <c r="R227" s="117">
        <f>SUM(R228:R229)</f>
        <v>0</v>
      </c>
      <c r="T227" s="118">
        <f>SUM(T228:T229)</f>
        <v>0</v>
      </c>
      <c r="AR227" s="112" t="s">
        <v>84</v>
      </c>
      <c r="AT227" s="119" t="s">
        <v>73</v>
      </c>
      <c r="AU227" s="119" t="s">
        <v>74</v>
      </c>
      <c r="AY227" s="112" t="s">
        <v>139</v>
      </c>
      <c r="BK227" s="120">
        <f>SUM(BK228:BK229)</f>
        <v>0</v>
      </c>
    </row>
    <row r="228" spans="2:65" s="1" customFormat="1" ht="21.75" customHeight="1">
      <c r="B228" s="31"/>
      <c r="C228" s="121" t="s">
        <v>525</v>
      </c>
      <c r="D228" s="121" t="s">
        <v>140</v>
      </c>
      <c r="E228" s="122" t="s">
        <v>916</v>
      </c>
      <c r="F228" s="123" t="s">
        <v>917</v>
      </c>
      <c r="G228" s="124" t="s">
        <v>263</v>
      </c>
      <c r="H228" s="125">
        <v>99.048000000000002</v>
      </c>
      <c r="I228" s="126"/>
      <c r="J228" s="127">
        <f>ROUND(I228*H228,2)</f>
        <v>0</v>
      </c>
      <c r="K228" s="128"/>
      <c r="L228" s="31"/>
      <c r="M228" s="129" t="s">
        <v>19</v>
      </c>
      <c r="N228" s="130" t="s">
        <v>45</v>
      </c>
      <c r="P228" s="131">
        <f>O228*H228</f>
        <v>0</v>
      </c>
      <c r="Q228" s="131">
        <v>0</v>
      </c>
      <c r="R228" s="131">
        <f>Q228*H228</f>
        <v>0</v>
      </c>
      <c r="S228" s="131">
        <v>0</v>
      </c>
      <c r="T228" s="132">
        <f>S228*H228</f>
        <v>0</v>
      </c>
      <c r="AR228" s="133" t="s">
        <v>307</v>
      </c>
      <c r="AT228" s="133" t="s">
        <v>140</v>
      </c>
      <c r="AU228" s="133" t="s">
        <v>82</v>
      </c>
      <c r="AY228" s="16" t="s">
        <v>139</v>
      </c>
      <c r="BE228" s="134">
        <f>IF(N228="základní",J228,0)</f>
        <v>0</v>
      </c>
      <c r="BF228" s="134">
        <f>IF(N228="snížená",J228,0)</f>
        <v>0</v>
      </c>
      <c r="BG228" s="134">
        <f>IF(N228="zákl. přenesená",J228,0)</f>
        <v>0</v>
      </c>
      <c r="BH228" s="134">
        <f>IF(N228="sníž. přenesená",J228,0)</f>
        <v>0</v>
      </c>
      <c r="BI228" s="134">
        <f>IF(N228="nulová",J228,0)</f>
        <v>0</v>
      </c>
      <c r="BJ228" s="16" t="s">
        <v>82</v>
      </c>
      <c r="BK228" s="134">
        <f>ROUND(I228*H228,2)</f>
        <v>0</v>
      </c>
      <c r="BL228" s="16" t="s">
        <v>307</v>
      </c>
      <c r="BM228" s="133" t="s">
        <v>918</v>
      </c>
    </row>
    <row r="229" spans="2:65" s="1" customFormat="1" ht="11.25">
      <c r="B229" s="31"/>
      <c r="D229" s="135" t="s">
        <v>146</v>
      </c>
      <c r="F229" s="136" t="s">
        <v>917</v>
      </c>
      <c r="I229" s="137"/>
      <c r="L229" s="31"/>
      <c r="M229" s="138"/>
      <c r="T229" s="52"/>
      <c r="AT229" s="16" t="s">
        <v>146</v>
      </c>
      <c r="AU229" s="16" t="s">
        <v>82</v>
      </c>
    </row>
    <row r="230" spans="2:65" s="10" customFormat="1" ht="25.9" customHeight="1">
      <c r="B230" s="111"/>
      <c r="D230" s="112" t="s">
        <v>73</v>
      </c>
      <c r="E230" s="113" t="s">
        <v>919</v>
      </c>
      <c r="F230" s="113" t="s">
        <v>920</v>
      </c>
      <c r="I230" s="114"/>
      <c r="J230" s="115">
        <f>BK230</f>
        <v>0</v>
      </c>
      <c r="L230" s="111"/>
      <c r="M230" s="116"/>
      <c r="P230" s="117">
        <f>SUM(P231:P236)</f>
        <v>0</v>
      </c>
      <c r="R230" s="117">
        <f>SUM(R231:R236)</f>
        <v>0</v>
      </c>
      <c r="T230" s="118">
        <f>SUM(T231:T236)</f>
        <v>0</v>
      </c>
      <c r="AR230" s="112" t="s">
        <v>82</v>
      </c>
      <c r="AT230" s="119" t="s">
        <v>73</v>
      </c>
      <c r="AU230" s="119" t="s">
        <v>74</v>
      </c>
      <c r="AY230" s="112" t="s">
        <v>139</v>
      </c>
      <c r="BK230" s="120">
        <f>SUM(BK231:BK236)</f>
        <v>0</v>
      </c>
    </row>
    <row r="231" spans="2:65" s="1" customFormat="1" ht="16.5" customHeight="1">
      <c r="B231" s="31"/>
      <c r="C231" s="121" t="s">
        <v>530</v>
      </c>
      <c r="D231" s="121" t="s">
        <v>140</v>
      </c>
      <c r="E231" s="122" t="s">
        <v>921</v>
      </c>
      <c r="F231" s="123" t="s">
        <v>150</v>
      </c>
      <c r="G231" s="124" t="s">
        <v>922</v>
      </c>
      <c r="H231" s="125">
        <v>1</v>
      </c>
      <c r="I231" s="126"/>
      <c r="J231" s="127">
        <f>ROUND(I231*H231,2)</f>
        <v>0</v>
      </c>
      <c r="K231" s="128"/>
      <c r="L231" s="31"/>
      <c r="M231" s="129" t="s">
        <v>19</v>
      </c>
      <c r="N231" s="130" t="s">
        <v>45</v>
      </c>
      <c r="P231" s="131">
        <f>O231*H231</f>
        <v>0</v>
      </c>
      <c r="Q231" s="131">
        <v>0</v>
      </c>
      <c r="R231" s="131">
        <f>Q231*H231</f>
        <v>0</v>
      </c>
      <c r="S231" s="131">
        <v>0</v>
      </c>
      <c r="T231" s="132">
        <f>S231*H231</f>
        <v>0</v>
      </c>
      <c r="AR231" s="133" t="s">
        <v>144</v>
      </c>
      <c r="AT231" s="133" t="s">
        <v>140</v>
      </c>
      <c r="AU231" s="133" t="s">
        <v>82</v>
      </c>
      <c r="AY231" s="16" t="s">
        <v>139</v>
      </c>
      <c r="BE231" s="134">
        <f>IF(N231="základní",J231,0)</f>
        <v>0</v>
      </c>
      <c r="BF231" s="134">
        <f>IF(N231="snížená",J231,0)</f>
        <v>0</v>
      </c>
      <c r="BG231" s="134">
        <f>IF(N231="zákl. přenesená",J231,0)</f>
        <v>0</v>
      </c>
      <c r="BH231" s="134">
        <f>IF(N231="sníž. přenesená",J231,0)</f>
        <v>0</v>
      </c>
      <c r="BI231" s="134">
        <f>IF(N231="nulová",J231,0)</f>
        <v>0</v>
      </c>
      <c r="BJ231" s="16" t="s">
        <v>82</v>
      </c>
      <c r="BK231" s="134">
        <f>ROUND(I231*H231,2)</f>
        <v>0</v>
      </c>
      <c r="BL231" s="16" t="s">
        <v>144</v>
      </c>
      <c r="BM231" s="133" t="s">
        <v>923</v>
      </c>
    </row>
    <row r="232" spans="2:65" s="1" customFormat="1" ht="11.25">
      <c r="B232" s="31"/>
      <c r="D232" s="135" t="s">
        <v>146</v>
      </c>
      <c r="F232" s="136" t="s">
        <v>150</v>
      </c>
      <c r="I232" s="137"/>
      <c r="L232" s="31"/>
      <c r="M232" s="138"/>
      <c r="T232" s="52"/>
      <c r="AT232" s="16" t="s">
        <v>146</v>
      </c>
      <c r="AU232" s="16" t="s">
        <v>82</v>
      </c>
    </row>
    <row r="233" spans="2:65" s="1" customFormat="1" ht="33" customHeight="1">
      <c r="B233" s="31"/>
      <c r="C233" s="121" t="s">
        <v>347</v>
      </c>
      <c r="D233" s="121" t="s">
        <v>140</v>
      </c>
      <c r="E233" s="122" t="s">
        <v>924</v>
      </c>
      <c r="F233" s="123" t="s">
        <v>925</v>
      </c>
      <c r="G233" s="124" t="s">
        <v>922</v>
      </c>
      <c r="H233" s="125">
        <v>1</v>
      </c>
      <c r="I233" s="126"/>
      <c r="J233" s="127">
        <f>ROUND(I233*H233,2)</f>
        <v>0</v>
      </c>
      <c r="K233" s="128"/>
      <c r="L233" s="31"/>
      <c r="M233" s="129" t="s">
        <v>19</v>
      </c>
      <c r="N233" s="130" t="s">
        <v>45</v>
      </c>
      <c r="P233" s="131">
        <f>O233*H233</f>
        <v>0</v>
      </c>
      <c r="Q233" s="131">
        <v>0</v>
      </c>
      <c r="R233" s="131">
        <f>Q233*H233</f>
        <v>0</v>
      </c>
      <c r="S233" s="131">
        <v>0</v>
      </c>
      <c r="T233" s="132">
        <f>S233*H233</f>
        <v>0</v>
      </c>
      <c r="AR233" s="133" t="s">
        <v>144</v>
      </c>
      <c r="AT233" s="133" t="s">
        <v>140</v>
      </c>
      <c r="AU233" s="133" t="s">
        <v>82</v>
      </c>
      <c r="AY233" s="16" t="s">
        <v>139</v>
      </c>
      <c r="BE233" s="134">
        <f>IF(N233="základní",J233,0)</f>
        <v>0</v>
      </c>
      <c r="BF233" s="134">
        <f>IF(N233="snížená",J233,0)</f>
        <v>0</v>
      </c>
      <c r="BG233" s="134">
        <f>IF(N233="zákl. přenesená",J233,0)</f>
        <v>0</v>
      </c>
      <c r="BH233" s="134">
        <f>IF(N233="sníž. přenesená",J233,0)</f>
        <v>0</v>
      </c>
      <c r="BI233" s="134">
        <f>IF(N233="nulová",J233,0)</f>
        <v>0</v>
      </c>
      <c r="BJ233" s="16" t="s">
        <v>82</v>
      </c>
      <c r="BK233" s="134">
        <f>ROUND(I233*H233,2)</f>
        <v>0</v>
      </c>
      <c r="BL233" s="16" t="s">
        <v>144</v>
      </c>
      <c r="BM233" s="133" t="s">
        <v>926</v>
      </c>
    </row>
    <row r="234" spans="2:65" s="1" customFormat="1" ht="19.5">
      <c r="B234" s="31"/>
      <c r="D234" s="135" t="s">
        <v>146</v>
      </c>
      <c r="F234" s="136" t="s">
        <v>927</v>
      </c>
      <c r="I234" s="137"/>
      <c r="L234" s="31"/>
      <c r="M234" s="138"/>
      <c r="T234" s="52"/>
      <c r="AT234" s="16" t="s">
        <v>146</v>
      </c>
      <c r="AU234" s="16" t="s">
        <v>82</v>
      </c>
    </row>
    <row r="235" spans="2:65" s="1" customFormat="1" ht="16.5" customHeight="1">
      <c r="B235" s="31"/>
      <c r="C235" s="121" t="s">
        <v>354</v>
      </c>
      <c r="D235" s="121" t="s">
        <v>140</v>
      </c>
      <c r="E235" s="122" t="s">
        <v>928</v>
      </c>
      <c r="F235" s="123" t="s">
        <v>929</v>
      </c>
      <c r="G235" s="124" t="s">
        <v>922</v>
      </c>
      <c r="H235" s="125">
        <v>1</v>
      </c>
      <c r="I235" s="126"/>
      <c r="J235" s="127">
        <f>ROUND(I235*H235,2)</f>
        <v>0</v>
      </c>
      <c r="K235" s="128"/>
      <c r="L235" s="31"/>
      <c r="M235" s="129" t="s">
        <v>19</v>
      </c>
      <c r="N235" s="130" t="s">
        <v>45</v>
      </c>
      <c r="P235" s="131">
        <f>O235*H235</f>
        <v>0</v>
      </c>
      <c r="Q235" s="131">
        <v>0</v>
      </c>
      <c r="R235" s="131">
        <f>Q235*H235</f>
        <v>0</v>
      </c>
      <c r="S235" s="131">
        <v>0</v>
      </c>
      <c r="T235" s="132">
        <f>S235*H235</f>
        <v>0</v>
      </c>
      <c r="AR235" s="133" t="s">
        <v>144</v>
      </c>
      <c r="AT235" s="133" t="s">
        <v>140</v>
      </c>
      <c r="AU235" s="133" t="s">
        <v>82</v>
      </c>
      <c r="AY235" s="16" t="s">
        <v>139</v>
      </c>
      <c r="BE235" s="134">
        <f>IF(N235="základní",J235,0)</f>
        <v>0</v>
      </c>
      <c r="BF235" s="134">
        <f>IF(N235="snížená",J235,0)</f>
        <v>0</v>
      </c>
      <c r="BG235" s="134">
        <f>IF(N235="zákl. přenesená",J235,0)</f>
        <v>0</v>
      </c>
      <c r="BH235" s="134">
        <f>IF(N235="sníž. přenesená",J235,0)</f>
        <v>0</v>
      </c>
      <c r="BI235" s="134">
        <f>IF(N235="nulová",J235,0)</f>
        <v>0</v>
      </c>
      <c r="BJ235" s="16" t="s">
        <v>82</v>
      </c>
      <c r="BK235" s="134">
        <f>ROUND(I235*H235,2)</f>
        <v>0</v>
      </c>
      <c r="BL235" s="16" t="s">
        <v>144</v>
      </c>
      <c r="BM235" s="133" t="s">
        <v>930</v>
      </c>
    </row>
    <row r="236" spans="2:65" s="1" customFormat="1" ht="11.25">
      <c r="B236" s="31"/>
      <c r="D236" s="135" t="s">
        <v>146</v>
      </c>
      <c r="F236" s="136" t="s">
        <v>929</v>
      </c>
      <c r="I236" s="137"/>
      <c r="L236" s="31"/>
      <c r="M236" s="138"/>
      <c r="T236" s="52"/>
      <c r="AT236" s="16" t="s">
        <v>146</v>
      </c>
      <c r="AU236" s="16" t="s">
        <v>82</v>
      </c>
    </row>
    <row r="237" spans="2:65" s="10" customFormat="1" ht="25.9" customHeight="1">
      <c r="B237" s="111"/>
      <c r="D237" s="112" t="s">
        <v>73</v>
      </c>
      <c r="E237" s="113" t="s">
        <v>931</v>
      </c>
      <c r="F237" s="113" t="s">
        <v>931</v>
      </c>
      <c r="I237" s="114"/>
      <c r="J237" s="115">
        <f>BK237</f>
        <v>0</v>
      </c>
      <c r="L237" s="111"/>
      <c r="M237" s="177"/>
      <c r="N237" s="178"/>
      <c r="O237" s="178"/>
      <c r="P237" s="179">
        <v>0</v>
      </c>
      <c r="Q237" s="178"/>
      <c r="R237" s="179">
        <v>0</v>
      </c>
      <c r="S237" s="178"/>
      <c r="T237" s="180">
        <v>0</v>
      </c>
      <c r="AR237" s="112" t="s">
        <v>82</v>
      </c>
      <c r="AT237" s="119" t="s">
        <v>73</v>
      </c>
      <c r="AU237" s="119" t="s">
        <v>74</v>
      </c>
      <c r="AY237" s="112" t="s">
        <v>139</v>
      </c>
      <c r="BK237" s="120">
        <v>0</v>
      </c>
    </row>
    <row r="238" spans="2:65" s="1" customFormat="1" ht="6.95" customHeight="1">
      <c r="B238" s="40"/>
      <c r="C238" s="41"/>
      <c r="D238" s="41"/>
      <c r="E238" s="41"/>
      <c r="F238" s="41"/>
      <c r="G238" s="41"/>
      <c r="H238" s="41"/>
      <c r="I238" s="41"/>
      <c r="J238" s="41"/>
      <c r="K238" s="41"/>
      <c r="L238" s="31"/>
    </row>
  </sheetData>
  <sheetProtection algorithmName="SHA-512" hashValue="J1dQllcK3HsDSH0bndkFHiIVI8yAYwQ/ys8PFM7U4KUDvAS4NV6ZOaLxzpupldxui+lHefiU3zXb7acVeYXXmQ==" saltValue="sRov8UZ1YaB+Fb2dmfpr8fBy3EUtpxDmhNqqykDyvgq2dYNw5nsjHcW1CHR2ojKVS//icrI8Ffh4NgNLK3sECg==" spinCount="100000" sheet="1" objects="1" scenarios="1" formatColumns="0" formatRows="0" autoFilter="0"/>
  <autoFilter ref="C95:K237" xr:uid="{00000000-0009-0000-0000-00000A000000}"/>
  <mergeCells count="9">
    <mergeCell ref="E50:H50"/>
    <mergeCell ref="E86:H86"/>
    <mergeCell ref="E88:H88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B2:BM112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80"/>
      <c r="M2" s="280"/>
      <c r="N2" s="280"/>
      <c r="O2" s="280"/>
      <c r="P2" s="280"/>
      <c r="Q2" s="280"/>
      <c r="R2" s="280"/>
      <c r="S2" s="280"/>
      <c r="T2" s="280"/>
      <c r="U2" s="280"/>
      <c r="V2" s="280"/>
      <c r="AT2" s="16" t="s">
        <v>114</v>
      </c>
    </row>
    <row r="3" spans="2:4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84</v>
      </c>
    </row>
    <row r="4" spans="2:46" ht="24.95" customHeight="1">
      <c r="B4" s="19"/>
      <c r="D4" s="20" t="s">
        <v>115</v>
      </c>
      <c r="L4" s="19"/>
      <c r="M4" s="84" t="s">
        <v>10</v>
      </c>
      <c r="AT4" s="16" t="s">
        <v>4</v>
      </c>
    </row>
    <row r="5" spans="2:46" ht="6.95" customHeight="1">
      <c r="B5" s="19"/>
      <c r="L5" s="19"/>
    </row>
    <row r="6" spans="2:46" ht="12" customHeight="1">
      <c r="B6" s="19"/>
      <c r="D6" s="26" t="s">
        <v>16</v>
      </c>
      <c r="L6" s="19"/>
    </row>
    <row r="7" spans="2:46" ht="16.5" customHeight="1">
      <c r="B7" s="19"/>
      <c r="E7" s="306" t="str">
        <f>'Rekapitulace stavby'!K6</f>
        <v>Revitalizační opatření mokřad Boskovice</v>
      </c>
      <c r="F7" s="307"/>
      <c r="G7" s="307"/>
      <c r="H7" s="307"/>
      <c r="L7" s="19"/>
    </row>
    <row r="8" spans="2:46" s="1" customFormat="1" ht="12" customHeight="1">
      <c r="B8" s="31"/>
      <c r="D8" s="26" t="s">
        <v>116</v>
      </c>
      <c r="L8" s="31"/>
    </row>
    <row r="9" spans="2:46" s="1" customFormat="1" ht="16.5" customHeight="1">
      <c r="B9" s="31"/>
      <c r="E9" s="273" t="s">
        <v>932</v>
      </c>
      <c r="F9" s="308"/>
      <c r="G9" s="308"/>
      <c r="H9" s="308"/>
      <c r="L9" s="31"/>
    </row>
    <row r="10" spans="2:46" s="1" customFormat="1" ht="11.25">
      <c r="B10" s="31"/>
      <c r="L10" s="31"/>
    </row>
    <row r="11" spans="2:46" s="1" customFormat="1" ht="12" customHeight="1">
      <c r="B11" s="31"/>
      <c r="D11" s="26" t="s">
        <v>18</v>
      </c>
      <c r="F11" s="24" t="s">
        <v>19</v>
      </c>
      <c r="I11" s="26" t="s">
        <v>20</v>
      </c>
      <c r="J11" s="24" t="s">
        <v>19</v>
      </c>
      <c r="L11" s="31"/>
    </row>
    <row r="12" spans="2:46" s="1" customFormat="1" ht="12" customHeight="1">
      <c r="B12" s="31"/>
      <c r="D12" s="26" t="s">
        <v>21</v>
      </c>
      <c r="F12" s="24" t="s">
        <v>22</v>
      </c>
      <c r="I12" s="26" t="s">
        <v>23</v>
      </c>
      <c r="J12" s="48" t="str">
        <f>'Rekapitulace stavby'!AN8</f>
        <v>21. 5. 2024</v>
      </c>
      <c r="L12" s="31"/>
    </row>
    <row r="13" spans="2:46" s="1" customFormat="1" ht="10.9" customHeight="1">
      <c r="B13" s="31"/>
      <c r="L13" s="31"/>
    </row>
    <row r="14" spans="2:46" s="1" customFormat="1" ht="12" customHeight="1">
      <c r="B14" s="31"/>
      <c r="D14" s="26" t="s">
        <v>25</v>
      </c>
      <c r="I14" s="26" t="s">
        <v>26</v>
      </c>
      <c r="J14" s="24" t="s">
        <v>27</v>
      </c>
      <c r="L14" s="31"/>
    </row>
    <row r="15" spans="2:46" s="1" customFormat="1" ht="18" customHeight="1">
      <c r="B15" s="31"/>
      <c r="E15" s="24" t="s">
        <v>28</v>
      </c>
      <c r="I15" s="26" t="s">
        <v>29</v>
      </c>
      <c r="J15" s="24" t="s">
        <v>19</v>
      </c>
      <c r="L15" s="31"/>
    </row>
    <row r="16" spans="2:46" s="1" customFormat="1" ht="6.95" customHeight="1">
      <c r="B16" s="31"/>
      <c r="L16" s="31"/>
    </row>
    <row r="17" spans="2:12" s="1" customFormat="1" ht="12" customHeight="1">
      <c r="B17" s="31"/>
      <c r="D17" s="26" t="s">
        <v>30</v>
      </c>
      <c r="I17" s="26" t="s">
        <v>26</v>
      </c>
      <c r="J17" s="27" t="str">
        <f>'Rekapitulace stavby'!AN13</f>
        <v>Vyplň údaj</v>
      </c>
      <c r="L17" s="31"/>
    </row>
    <row r="18" spans="2:12" s="1" customFormat="1" ht="18" customHeight="1">
      <c r="B18" s="31"/>
      <c r="E18" s="309" t="str">
        <f>'Rekapitulace stavby'!E14</f>
        <v>Vyplň údaj</v>
      </c>
      <c r="F18" s="279"/>
      <c r="G18" s="279"/>
      <c r="H18" s="279"/>
      <c r="I18" s="26" t="s">
        <v>29</v>
      </c>
      <c r="J18" s="27" t="str">
        <f>'Rekapitulace stavby'!AN14</f>
        <v>Vyplň údaj</v>
      </c>
      <c r="L18" s="31"/>
    </row>
    <row r="19" spans="2:12" s="1" customFormat="1" ht="6.95" customHeight="1">
      <c r="B19" s="31"/>
      <c r="L19" s="31"/>
    </row>
    <row r="20" spans="2:12" s="1" customFormat="1" ht="12" customHeight="1">
      <c r="B20" s="31"/>
      <c r="D20" s="26" t="s">
        <v>32</v>
      </c>
      <c r="I20" s="26" t="s">
        <v>26</v>
      </c>
      <c r="J20" s="24" t="s">
        <v>33</v>
      </c>
      <c r="L20" s="31"/>
    </row>
    <row r="21" spans="2:12" s="1" customFormat="1" ht="18" customHeight="1">
      <c r="B21" s="31"/>
      <c r="E21" s="24" t="s">
        <v>34</v>
      </c>
      <c r="I21" s="26" t="s">
        <v>29</v>
      </c>
      <c r="J21" s="24" t="s">
        <v>35</v>
      </c>
      <c r="L21" s="31"/>
    </row>
    <row r="22" spans="2:12" s="1" customFormat="1" ht="6.95" customHeight="1">
      <c r="B22" s="31"/>
      <c r="L22" s="31"/>
    </row>
    <row r="23" spans="2:12" s="1" customFormat="1" ht="12" customHeight="1">
      <c r="B23" s="31"/>
      <c r="D23" s="26" t="s">
        <v>37</v>
      </c>
      <c r="I23" s="26" t="s">
        <v>26</v>
      </c>
      <c r="J23" s="24" t="s">
        <v>33</v>
      </c>
      <c r="L23" s="31"/>
    </row>
    <row r="24" spans="2:12" s="1" customFormat="1" ht="18" customHeight="1">
      <c r="B24" s="31"/>
      <c r="E24" s="24" t="s">
        <v>34</v>
      </c>
      <c r="I24" s="26" t="s">
        <v>29</v>
      </c>
      <c r="J24" s="24" t="s">
        <v>19</v>
      </c>
      <c r="L24" s="31"/>
    </row>
    <row r="25" spans="2:12" s="1" customFormat="1" ht="6.95" customHeight="1">
      <c r="B25" s="31"/>
      <c r="L25" s="31"/>
    </row>
    <row r="26" spans="2:12" s="1" customFormat="1" ht="12" customHeight="1">
      <c r="B26" s="31"/>
      <c r="D26" s="26" t="s">
        <v>38</v>
      </c>
      <c r="L26" s="31"/>
    </row>
    <row r="27" spans="2:12" s="7" customFormat="1" ht="16.5" customHeight="1">
      <c r="B27" s="85"/>
      <c r="E27" s="284" t="s">
        <v>19</v>
      </c>
      <c r="F27" s="284"/>
      <c r="G27" s="284"/>
      <c r="H27" s="284"/>
      <c r="L27" s="85"/>
    </row>
    <row r="28" spans="2:12" s="1" customFormat="1" ht="6.95" customHeight="1">
      <c r="B28" s="31"/>
      <c r="L28" s="31"/>
    </row>
    <row r="29" spans="2:12" s="1" customFormat="1" ht="6.95" customHeight="1">
      <c r="B29" s="31"/>
      <c r="D29" s="49"/>
      <c r="E29" s="49"/>
      <c r="F29" s="49"/>
      <c r="G29" s="49"/>
      <c r="H29" s="49"/>
      <c r="I29" s="49"/>
      <c r="J29" s="49"/>
      <c r="K29" s="49"/>
      <c r="L29" s="31"/>
    </row>
    <row r="30" spans="2:12" s="1" customFormat="1" ht="25.35" customHeight="1">
      <c r="B30" s="31"/>
      <c r="D30" s="86" t="s">
        <v>40</v>
      </c>
      <c r="J30" s="62">
        <f>ROUND(J81, 2)</f>
        <v>0</v>
      </c>
      <c r="L30" s="31"/>
    </row>
    <row r="31" spans="2:12" s="1" customFormat="1" ht="6.95" customHeight="1">
      <c r="B31" s="31"/>
      <c r="D31" s="49"/>
      <c r="E31" s="49"/>
      <c r="F31" s="49"/>
      <c r="G31" s="49"/>
      <c r="H31" s="49"/>
      <c r="I31" s="49"/>
      <c r="J31" s="49"/>
      <c r="K31" s="49"/>
      <c r="L31" s="31"/>
    </row>
    <row r="32" spans="2:12" s="1" customFormat="1" ht="14.45" customHeight="1">
      <c r="B32" s="31"/>
      <c r="F32" s="34" t="s">
        <v>42</v>
      </c>
      <c r="I32" s="34" t="s">
        <v>41</v>
      </c>
      <c r="J32" s="34" t="s">
        <v>43</v>
      </c>
      <c r="L32" s="31"/>
    </row>
    <row r="33" spans="2:12" s="1" customFormat="1" ht="14.45" customHeight="1">
      <c r="B33" s="31"/>
      <c r="D33" s="51" t="s">
        <v>44</v>
      </c>
      <c r="E33" s="26" t="s">
        <v>45</v>
      </c>
      <c r="F33" s="87">
        <f>ROUND((SUM(BE81:BE111)),  2)</f>
        <v>0</v>
      </c>
      <c r="I33" s="88">
        <v>0.21</v>
      </c>
      <c r="J33" s="87">
        <f>ROUND(((SUM(BE81:BE111))*I33),  2)</f>
        <v>0</v>
      </c>
      <c r="L33" s="31"/>
    </row>
    <row r="34" spans="2:12" s="1" customFormat="1" ht="14.45" customHeight="1">
      <c r="B34" s="31"/>
      <c r="E34" s="26" t="s">
        <v>46</v>
      </c>
      <c r="F34" s="87">
        <f>ROUND((SUM(BF81:BF111)),  2)</f>
        <v>0</v>
      </c>
      <c r="I34" s="88">
        <v>0.12</v>
      </c>
      <c r="J34" s="87">
        <f>ROUND(((SUM(BF81:BF111))*I34),  2)</f>
        <v>0</v>
      </c>
      <c r="L34" s="31"/>
    </row>
    <row r="35" spans="2:12" s="1" customFormat="1" ht="14.45" hidden="1" customHeight="1">
      <c r="B35" s="31"/>
      <c r="E35" s="26" t="s">
        <v>47</v>
      </c>
      <c r="F35" s="87">
        <f>ROUND((SUM(BG81:BG111)),  2)</f>
        <v>0</v>
      </c>
      <c r="I35" s="88">
        <v>0.21</v>
      </c>
      <c r="J35" s="87">
        <f>0</f>
        <v>0</v>
      </c>
      <c r="L35" s="31"/>
    </row>
    <row r="36" spans="2:12" s="1" customFormat="1" ht="14.45" hidden="1" customHeight="1">
      <c r="B36" s="31"/>
      <c r="E36" s="26" t="s">
        <v>48</v>
      </c>
      <c r="F36" s="87">
        <f>ROUND((SUM(BH81:BH111)),  2)</f>
        <v>0</v>
      </c>
      <c r="I36" s="88">
        <v>0.12</v>
      </c>
      <c r="J36" s="87">
        <f>0</f>
        <v>0</v>
      </c>
      <c r="L36" s="31"/>
    </row>
    <row r="37" spans="2:12" s="1" customFormat="1" ht="14.45" hidden="1" customHeight="1">
      <c r="B37" s="31"/>
      <c r="E37" s="26" t="s">
        <v>49</v>
      </c>
      <c r="F37" s="87">
        <f>ROUND((SUM(BI81:BI111)),  2)</f>
        <v>0</v>
      </c>
      <c r="I37" s="88">
        <v>0</v>
      </c>
      <c r="J37" s="87">
        <f>0</f>
        <v>0</v>
      </c>
      <c r="L37" s="31"/>
    </row>
    <row r="38" spans="2:12" s="1" customFormat="1" ht="6.95" customHeight="1">
      <c r="B38" s="31"/>
      <c r="L38" s="31"/>
    </row>
    <row r="39" spans="2:12" s="1" customFormat="1" ht="25.35" customHeight="1">
      <c r="B39" s="31"/>
      <c r="C39" s="89"/>
      <c r="D39" s="90" t="s">
        <v>50</v>
      </c>
      <c r="E39" s="53"/>
      <c r="F39" s="53"/>
      <c r="G39" s="91" t="s">
        <v>51</v>
      </c>
      <c r="H39" s="92" t="s">
        <v>52</v>
      </c>
      <c r="I39" s="53"/>
      <c r="J39" s="93">
        <f>SUM(J30:J37)</f>
        <v>0</v>
      </c>
      <c r="K39" s="94"/>
      <c r="L39" s="31"/>
    </row>
    <row r="40" spans="2:12" s="1" customFormat="1" ht="14.45" customHeight="1">
      <c r="B40" s="40"/>
      <c r="C40" s="41"/>
      <c r="D40" s="41"/>
      <c r="E40" s="41"/>
      <c r="F40" s="41"/>
      <c r="G40" s="41"/>
      <c r="H40" s="41"/>
      <c r="I40" s="41"/>
      <c r="J40" s="41"/>
      <c r="K40" s="41"/>
      <c r="L40" s="31"/>
    </row>
    <row r="44" spans="2:12" s="1" customFormat="1" ht="6.95" customHeight="1">
      <c r="B44" s="42"/>
      <c r="C44" s="43"/>
      <c r="D44" s="43"/>
      <c r="E44" s="43"/>
      <c r="F44" s="43"/>
      <c r="G44" s="43"/>
      <c r="H44" s="43"/>
      <c r="I44" s="43"/>
      <c r="J44" s="43"/>
      <c r="K44" s="43"/>
      <c r="L44" s="31"/>
    </row>
    <row r="45" spans="2:12" s="1" customFormat="1" ht="24.95" customHeight="1">
      <c r="B45" s="31"/>
      <c r="C45" s="20" t="s">
        <v>118</v>
      </c>
      <c r="L45" s="31"/>
    </row>
    <row r="46" spans="2:12" s="1" customFormat="1" ht="6.95" customHeight="1">
      <c r="B46" s="31"/>
      <c r="L46" s="31"/>
    </row>
    <row r="47" spans="2:12" s="1" customFormat="1" ht="12" customHeight="1">
      <c r="B47" s="31"/>
      <c r="C47" s="26" t="s">
        <v>16</v>
      </c>
      <c r="L47" s="31"/>
    </row>
    <row r="48" spans="2:12" s="1" customFormat="1" ht="16.5" customHeight="1">
      <c r="B48" s="31"/>
      <c r="E48" s="306" t="str">
        <f>E7</f>
        <v>Revitalizační opatření mokřad Boskovice</v>
      </c>
      <c r="F48" s="307"/>
      <c r="G48" s="307"/>
      <c r="H48" s="307"/>
      <c r="L48" s="31"/>
    </row>
    <row r="49" spans="2:47" s="1" customFormat="1" ht="12" customHeight="1">
      <c r="B49" s="31"/>
      <c r="C49" s="26" t="s">
        <v>116</v>
      </c>
      <c r="L49" s="31"/>
    </row>
    <row r="50" spans="2:47" s="1" customFormat="1" ht="16.5" customHeight="1">
      <c r="B50" s="31"/>
      <c r="E50" s="273" t="str">
        <f>E9</f>
        <v>07 - SO 07 Terénní úpravy</v>
      </c>
      <c r="F50" s="308"/>
      <c r="G50" s="308"/>
      <c r="H50" s="308"/>
      <c r="L50" s="31"/>
    </row>
    <row r="51" spans="2:47" s="1" customFormat="1" ht="6.95" customHeight="1">
      <c r="B51" s="31"/>
      <c r="L51" s="31"/>
    </row>
    <row r="52" spans="2:47" s="1" customFormat="1" ht="12" customHeight="1">
      <c r="B52" s="31"/>
      <c r="C52" s="26" t="s">
        <v>21</v>
      </c>
      <c r="F52" s="24" t="str">
        <f>F12</f>
        <v>KN Boskovice</v>
      </c>
      <c r="I52" s="26" t="s">
        <v>23</v>
      </c>
      <c r="J52" s="48" t="str">
        <f>IF(J12="","",J12)</f>
        <v>21. 5. 2024</v>
      </c>
      <c r="L52" s="31"/>
    </row>
    <row r="53" spans="2:47" s="1" customFormat="1" ht="6.95" customHeight="1">
      <c r="B53" s="31"/>
      <c r="L53" s="31"/>
    </row>
    <row r="54" spans="2:47" s="1" customFormat="1" ht="15.2" customHeight="1">
      <c r="B54" s="31"/>
      <c r="C54" s="26" t="s">
        <v>25</v>
      </c>
      <c r="F54" s="24" t="str">
        <f>E15</f>
        <v>Město Boskovice</v>
      </c>
      <c r="I54" s="26" t="s">
        <v>32</v>
      </c>
      <c r="J54" s="29" t="str">
        <f>E21</f>
        <v>Ing. Vít Pučálek</v>
      </c>
      <c r="L54" s="31"/>
    </row>
    <row r="55" spans="2:47" s="1" customFormat="1" ht="15.2" customHeight="1">
      <c r="B55" s="31"/>
      <c r="C55" s="26" t="s">
        <v>30</v>
      </c>
      <c r="F55" s="24" t="str">
        <f>IF(E18="","",E18)</f>
        <v>Vyplň údaj</v>
      </c>
      <c r="I55" s="26" t="s">
        <v>37</v>
      </c>
      <c r="J55" s="29" t="str">
        <f>E24</f>
        <v>Ing. Vít Pučálek</v>
      </c>
      <c r="L55" s="31"/>
    </row>
    <row r="56" spans="2:47" s="1" customFormat="1" ht="10.35" customHeight="1">
      <c r="B56" s="31"/>
      <c r="L56" s="31"/>
    </row>
    <row r="57" spans="2:47" s="1" customFormat="1" ht="29.25" customHeight="1">
      <c r="B57" s="31"/>
      <c r="C57" s="95" t="s">
        <v>119</v>
      </c>
      <c r="D57" s="89"/>
      <c r="E57" s="89"/>
      <c r="F57" s="89"/>
      <c r="G57" s="89"/>
      <c r="H57" s="89"/>
      <c r="I57" s="89"/>
      <c r="J57" s="96" t="s">
        <v>120</v>
      </c>
      <c r="K57" s="89"/>
      <c r="L57" s="31"/>
    </row>
    <row r="58" spans="2:47" s="1" customFormat="1" ht="10.35" customHeight="1">
      <c r="B58" s="31"/>
      <c r="L58" s="31"/>
    </row>
    <row r="59" spans="2:47" s="1" customFormat="1" ht="22.9" customHeight="1">
      <c r="B59" s="31"/>
      <c r="C59" s="97" t="s">
        <v>72</v>
      </c>
      <c r="J59" s="62">
        <f>J81</f>
        <v>0</v>
      </c>
      <c r="L59" s="31"/>
      <c r="AU59" s="16" t="s">
        <v>121</v>
      </c>
    </row>
    <row r="60" spans="2:47" s="8" customFormat="1" ht="24.95" customHeight="1">
      <c r="B60" s="98"/>
      <c r="D60" s="99" t="s">
        <v>225</v>
      </c>
      <c r="E60" s="100"/>
      <c r="F60" s="100"/>
      <c r="G60" s="100"/>
      <c r="H60" s="100"/>
      <c r="I60" s="100"/>
      <c r="J60" s="101">
        <f>J82</f>
        <v>0</v>
      </c>
      <c r="L60" s="98"/>
    </row>
    <row r="61" spans="2:47" s="11" customFormat="1" ht="19.899999999999999" customHeight="1">
      <c r="B61" s="143"/>
      <c r="D61" s="144" t="s">
        <v>226</v>
      </c>
      <c r="E61" s="145"/>
      <c r="F61" s="145"/>
      <c r="G61" s="145"/>
      <c r="H61" s="145"/>
      <c r="I61" s="145"/>
      <c r="J61" s="146">
        <f>J83</f>
        <v>0</v>
      </c>
      <c r="L61" s="143"/>
    </row>
    <row r="62" spans="2:47" s="1" customFormat="1" ht="21.75" customHeight="1">
      <c r="B62" s="31"/>
      <c r="L62" s="31"/>
    </row>
    <row r="63" spans="2:47" s="1" customFormat="1" ht="6.95" customHeight="1">
      <c r="B63" s="40"/>
      <c r="C63" s="41"/>
      <c r="D63" s="41"/>
      <c r="E63" s="41"/>
      <c r="F63" s="41"/>
      <c r="G63" s="41"/>
      <c r="H63" s="41"/>
      <c r="I63" s="41"/>
      <c r="J63" s="41"/>
      <c r="K63" s="41"/>
      <c r="L63" s="31"/>
    </row>
    <row r="67" spans="2:20" s="1" customFormat="1" ht="6.95" customHeight="1">
      <c r="B67" s="42"/>
      <c r="C67" s="43"/>
      <c r="D67" s="43"/>
      <c r="E67" s="43"/>
      <c r="F67" s="43"/>
      <c r="G67" s="43"/>
      <c r="H67" s="43"/>
      <c r="I67" s="43"/>
      <c r="J67" s="43"/>
      <c r="K67" s="43"/>
      <c r="L67" s="31"/>
    </row>
    <row r="68" spans="2:20" s="1" customFormat="1" ht="24.95" customHeight="1">
      <c r="B68" s="31"/>
      <c r="C68" s="20" t="s">
        <v>123</v>
      </c>
      <c r="L68" s="31"/>
    </row>
    <row r="69" spans="2:20" s="1" customFormat="1" ht="6.95" customHeight="1">
      <c r="B69" s="31"/>
      <c r="L69" s="31"/>
    </row>
    <row r="70" spans="2:20" s="1" customFormat="1" ht="12" customHeight="1">
      <c r="B70" s="31"/>
      <c r="C70" s="26" t="s">
        <v>16</v>
      </c>
      <c r="L70" s="31"/>
    </row>
    <row r="71" spans="2:20" s="1" customFormat="1" ht="16.5" customHeight="1">
      <c r="B71" s="31"/>
      <c r="E71" s="306" t="str">
        <f>E7</f>
        <v>Revitalizační opatření mokřad Boskovice</v>
      </c>
      <c r="F71" s="307"/>
      <c r="G71" s="307"/>
      <c r="H71" s="307"/>
      <c r="L71" s="31"/>
    </row>
    <row r="72" spans="2:20" s="1" customFormat="1" ht="12" customHeight="1">
      <c r="B72" s="31"/>
      <c r="C72" s="26" t="s">
        <v>116</v>
      </c>
      <c r="L72" s="31"/>
    </row>
    <row r="73" spans="2:20" s="1" customFormat="1" ht="16.5" customHeight="1">
      <c r="B73" s="31"/>
      <c r="E73" s="273" t="str">
        <f>E9</f>
        <v>07 - SO 07 Terénní úpravy</v>
      </c>
      <c r="F73" s="308"/>
      <c r="G73" s="308"/>
      <c r="H73" s="308"/>
      <c r="L73" s="31"/>
    </row>
    <row r="74" spans="2:20" s="1" customFormat="1" ht="6.95" customHeight="1">
      <c r="B74" s="31"/>
      <c r="L74" s="31"/>
    </row>
    <row r="75" spans="2:20" s="1" customFormat="1" ht="12" customHeight="1">
      <c r="B75" s="31"/>
      <c r="C75" s="26" t="s">
        <v>21</v>
      </c>
      <c r="F75" s="24" t="str">
        <f>F12</f>
        <v>KN Boskovice</v>
      </c>
      <c r="I75" s="26" t="s">
        <v>23</v>
      </c>
      <c r="J75" s="48" t="str">
        <f>IF(J12="","",J12)</f>
        <v>21. 5. 2024</v>
      </c>
      <c r="L75" s="31"/>
    </row>
    <row r="76" spans="2:20" s="1" customFormat="1" ht="6.95" customHeight="1">
      <c r="B76" s="31"/>
      <c r="L76" s="31"/>
    </row>
    <row r="77" spans="2:20" s="1" customFormat="1" ht="15.2" customHeight="1">
      <c r="B77" s="31"/>
      <c r="C77" s="26" t="s">
        <v>25</v>
      </c>
      <c r="F77" s="24" t="str">
        <f>E15</f>
        <v>Město Boskovice</v>
      </c>
      <c r="I77" s="26" t="s">
        <v>32</v>
      </c>
      <c r="J77" s="29" t="str">
        <f>E21</f>
        <v>Ing. Vít Pučálek</v>
      </c>
      <c r="L77" s="31"/>
    </row>
    <row r="78" spans="2:20" s="1" customFormat="1" ht="15.2" customHeight="1">
      <c r="B78" s="31"/>
      <c r="C78" s="26" t="s">
        <v>30</v>
      </c>
      <c r="F78" s="24" t="str">
        <f>IF(E18="","",E18)</f>
        <v>Vyplň údaj</v>
      </c>
      <c r="I78" s="26" t="s">
        <v>37</v>
      </c>
      <c r="J78" s="29" t="str">
        <f>E24</f>
        <v>Ing. Vít Pučálek</v>
      </c>
      <c r="L78" s="31"/>
    </row>
    <row r="79" spans="2:20" s="1" customFormat="1" ht="10.35" customHeight="1">
      <c r="B79" s="31"/>
      <c r="L79" s="31"/>
    </row>
    <row r="80" spans="2:20" s="9" customFormat="1" ht="29.25" customHeight="1">
      <c r="B80" s="102"/>
      <c r="C80" s="103" t="s">
        <v>124</v>
      </c>
      <c r="D80" s="104" t="s">
        <v>59</v>
      </c>
      <c r="E80" s="104" t="s">
        <v>55</v>
      </c>
      <c r="F80" s="104" t="s">
        <v>56</v>
      </c>
      <c r="G80" s="104" t="s">
        <v>125</v>
      </c>
      <c r="H80" s="104" t="s">
        <v>126</v>
      </c>
      <c r="I80" s="104" t="s">
        <v>127</v>
      </c>
      <c r="J80" s="105" t="s">
        <v>120</v>
      </c>
      <c r="K80" s="106" t="s">
        <v>128</v>
      </c>
      <c r="L80" s="102"/>
      <c r="M80" s="55" t="s">
        <v>19</v>
      </c>
      <c r="N80" s="56" t="s">
        <v>44</v>
      </c>
      <c r="O80" s="56" t="s">
        <v>129</v>
      </c>
      <c r="P80" s="56" t="s">
        <v>130</v>
      </c>
      <c r="Q80" s="56" t="s">
        <v>131</v>
      </c>
      <c r="R80" s="56" t="s">
        <v>132</v>
      </c>
      <c r="S80" s="56" t="s">
        <v>133</v>
      </c>
      <c r="T80" s="57" t="s">
        <v>134</v>
      </c>
    </row>
    <row r="81" spans="2:65" s="1" customFormat="1" ht="22.9" customHeight="1">
      <c r="B81" s="31"/>
      <c r="C81" s="60" t="s">
        <v>135</v>
      </c>
      <c r="J81" s="107">
        <f>BK81</f>
        <v>0</v>
      </c>
      <c r="L81" s="31"/>
      <c r="M81" s="58"/>
      <c r="N81" s="49"/>
      <c r="O81" s="49"/>
      <c r="P81" s="108">
        <f>P82</f>
        <v>0</v>
      </c>
      <c r="Q81" s="49"/>
      <c r="R81" s="108">
        <f>R82</f>
        <v>0</v>
      </c>
      <c r="S81" s="49"/>
      <c r="T81" s="109">
        <f>T82</f>
        <v>0</v>
      </c>
      <c r="AT81" s="16" t="s">
        <v>73</v>
      </c>
      <c r="AU81" s="16" t="s">
        <v>121</v>
      </c>
      <c r="BK81" s="110">
        <f>BK82</f>
        <v>0</v>
      </c>
    </row>
    <row r="82" spans="2:65" s="10" customFormat="1" ht="25.9" customHeight="1">
      <c r="B82" s="111"/>
      <c r="D82" s="112" t="s">
        <v>73</v>
      </c>
      <c r="E82" s="113" t="s">
        <v>228</v>
      </c>
      <c r="F82" s="113" t="s">
        <v>229</v>
      </c>
      <c r="I82" s="114"/>
      <c r="J82" s="115">
        <f>BK82</f>
        <v>0</v>
      </c>
      <c r="L82" s="111"/>
      <c r="M82" s="116"/>
      <c r="P82" s="117">
        <f>P83</f>
        <v>0</v>
      </c>
      <c r="R82" s="117">
        <f>R83</f>
        <v>0</v>
      </c>
      <c r="T82" s="118">
        <f>T83</f>
        <v>0</v>
      </c>
      <c r="AR82" s="112" t="s">
        <v>82</v>
      </c>
      <c r="AT82" s="119" t="s">
        <v>73</v>
      </c>
      <c r="AU82" s="119" t="s">
        <v>74</v>
      </c>
      <c r="AY82" s="112" t="s">
        <v>139</v>
      </c>
      <c r="BK82" s="120">
        <f>BK83</f>
        <v>0</v>
      </c>
    </row>
    <row r="83" spans="2:65" s="10" customFormat="1" ht="22.9" customHeight="1">
      <c r="B83" s="111"/>
      <c r="D83" s="112" t="s">
        <v>73</v>
      </c>
      <c r="E83" s="147" t="s">
        <v>82</v>
      </c>
      <c r="F83" s="147" t="s">
        <v>230</v>
      </c>
      <c r="I83" s="114"/>
      <c r="J83" s="148">
        <f>BK83</f>
        <v>0</v>
      </c>
      <c r="L83" s="111"/>
      <c r="M83" s="116"/>
      <c r="P83" s="117">
        <f>SUM(P84:P111)</f>
        <v>0</v>
      </c>
      <c r="R83" s="117">
        <f>SUM(R84:R111)</f>
        <v>0</v>
      </c>
      <c r="T83" s="118">
        <f>SUM(T84:T111)</f>
        <v>0</v>
      </c>
      <c r="AR83" s="112" t="s">
        <v>82</v>
      </c>
      <c r="AT83" s="119" t="s">
        <v>73</v>
      </c>
      <c r="AU83" s="119" t="s">
        <v>82</v>
      </c>
      <c r="AY83" s="112" t="s">
        <v>139</v>
      </c>
      <c r="BK83" s="120">
        <f>SUM(BK84:BK111)</f>
        <v>0</v>
      </c>
    </row>
    <row r="84" spans="2:65" s="1" customFormat="1" ht="24.2" customHeight="1">
      <c r="B84" s="31"/>
      <c r="C84" s="121" t="s">
        <v>84</v>
      </c>
      <c r="D84" s="121" t="s">
        <v>140</v>
      </c>
      <c r="E84" s="122" t="s">
        <v>933</v>
      </c>
      <c r="F84" s="123" t="s">
        <v>934</v>
      </c>
      <c r="G84" s="124" t="s">
        <v>263</v>
      </c>
      <c r="H84" s="125">
        <v>6100</v>
      </c>
      <c r="I84" s="126"/>
      <c r="J84" s="127">
        <f>ROUND(I84*H84,2)</f>
        <v>0</v>
      </c>
      <c r="K84" s="128"/>
      <c r="L84" s="31"/>
      <c r="M84" s="129" t="s">
        <v>19</v>
      </c>
      <c r="N84" s="130" t="s">
        <v>45</v>
      </c>
      <c r="P84" s="131">
        <f>O84*H84</f>
        <v>0</v>
      </c>
      <c r="Q84" s="131">
        <v>0</v>
      </c>
      <c r="R84" s="131">
        <f>Q84*H84</f>
        <v>0</v>
      </c>
      <c r="S84" s="131">
        <v>0</v>
      </c>
      <c r="T84" s="132">
        <f>S84*H84</f>
        <v>0</v>
      </c>
      <c r="AR84" s="133" t="s">
        <v>144</v>
      </c>
      <c r="AT84" s="133" t="s">
        <v>140</v>
      </c>
      <c r="AU84" s="133" t="s">
        <v>84</v>
      </c>
      <c r="AY84" s="16" t="s">
        <v>139</v>
      </c>
      <c r="BE84" s="134">
        <f>IF(N84="základní",J84,0)</f>
        <v>0</v>
      </c>
      <c r="BF84" s="134">
        <f>IF(N84="snížená",J84,0)</f>
        <v>0</v>
      </c>
      <c r="BG84" s="134">
        <f>IF(N84="zákl. přenesená",J84,0)</f>
        <v>0</v>
      </c>
      <c r="BH84" s="134">
        <f>IF(N84="sníž. přenesená",J84,0)</f>
        <v>0</v>
      </c>
      <c r="BI84" s="134">
        <f>IF(N84="nulová",J84,0)</f>
        <v>0</v>
      </c>
      <c r="BJ84" s="16" t="s">
        <v>82</v>
      </c>
      <c r="BK84" s="134">
        <f>ROUND(I84*H84,2)</f>
        <v>0</v>
      </c>
      <c r="BL84" s="16" t="s">
        <v>144</v>
      </c>
      <c r="BM84" s="133" t="s">
        <v>935</v>
      </c>
    </row>
    <row r="85" spans="2:65" s="1" customFormat="1" ht="19.5">
      <c r="B85" s="31"/>
      <c r="D85" s="135" t="s">
        <v>146</v>
      </c>
      <c r="F85" s="136" t="s">
        <v>936</v>
      </c>
      <c r="I85" s="137"/>
      <c r="L85" s="31"/>
      <c r="M85" s="138"/>
      <c r="T85" s="52"/>
      <c r="AT85" s="16" t="s">
        <v>146</v>
      </c>
      <c r="AU85" s="16" t="s">
        <v>84</v>
      </c>
    </row>
    <row r="86" spans="2:65" s="1" customFormat="1" ht="11.25">
      <c r="B86" s="31"/>
      <c r="D86" s="149" t="s">
        <v>236</v>
      </c>
      <c r="F86" s="150" t="s">
        <v>937</v>
      </c>
      <c r="I86" s="137"/>
      <c r="L86" s="31"/>
      <c r="M86" s="138"/>
      <c r="T86" s="52"/>
      <c r="AT86" s="16" t="s">
        <v>236</v>
      </c>
      <c r="AU86" s="16" t="s">
        <v>84</v>
      </c>
    </row>
    <row r="87" spans="2:65" s="12" customFormat="1" ht="11.25">
      <c r="B87" s="151"/>
      <c r="D87" s="135" t="s">
        <v>311</v>
      </c>
      <c r="E87" s="152" t="s">
        <v>19</v>
      </c>
      <c r="F87" s="153" t="s">
        <v>938</v>
      </c>
      <c r="H87" s="154">
        <v>6100</v>
      </c>
      <c r="I87" s="155"/>
      <c r="L87" s="151"/>
      <c r="M87" s="156"/>
      <c r="T87" s="157"/>
      <c r="AT87" s="152" t="s">
        <v>311</v>
      </c>
      <c r="AU87" s="152" t="s">
        <v>84</v>
      </c>
      <c r="AV87" s="12" t="s">
        <v>84</v>
      </c>
      <c r="AW87" s="12" t="s">
        <v>36</v>
      </c>
      <c r="AX87" s="12" t="s">
        <v>74</v>
      </c>
      <c r="AY87" s="152" t="s">
        <v>139</v>
      </c>
    </row>
    <row r="88" spans="2:65" s="13" customFormat="1" ht="11.25">
      <c r="B88" s="158"/>
      <c r="D88" s="135" t="s">
        <v>311</v>
      </c>
      <c r="E88" s="159" t="s">
        <v>19</v>
      </c>
      <c r="F88" s="160" t="s">
        <v>313</v>
      </c>
      <c r="H88" s="161">
        <v>6100</v>
      </c>
      <c r="I88" s="162"/>
      <c r="L88" s="158"/>
      <c r="M88" s="163"/>
      <c r="T88" s="164"/>
      <c r="AT88" s="159" t="s">
        <v>311</v>
      </c>
      <c r="AU88" s="159" t="s">
        <v>84</v>
      </c>
      <c r="AV88" s="13" t="s">
        <v>144</v>
      </c>
      <c r="AW88" s="13" t="s">
        <v>36</v>
      </c>
      <c r="AX88" s="13" t="s">
        <v>82</v>
      </c>
      <c r="AY88" s="159" t="s">
        <v>139</v>
      </c>
    </row>
    <row r="89" spans="2:65" s="1" customFormat="1" ht="24.2" customHeight="1">
      <c r="B89" s="31"/>
      <c r="C89" s="121" t="s">
        <v>144</v>
      </c>
      <c r="D89" s="121" t="s">
        <v>140</v>
      </c>
      <c r="E89" s="122" t="s">
        <v>939</v>
      </c>
      <c r="F89" s="123" t="s">
        <v>940</v>
      </c>
      <c r="G89" s="124" t="s">
        <v>247</v>
      </c>
      <c r="H89" s="125">
        <v>5200</v>
      </c>
      <c r="I89" s="126"/>
      <c r="J89" s="127">
        <f>ROUND(I89*H89,2)</f>
        <v>0</v>
      </c>
      <c r="K89" s="128"/>
      <c r="L89" s="31"/>
      <c r="M89" s="129" t="s">
        <v>19</v>
      </c>
      <c r="N89" s="130" t="s">
        <v>45</v>
      </c>
      <c r="P89" s="131">
        <f>O89*H89</f>
        <v>0</v>
      </c>
      <c r="Q89" s="131">
        <v>0</v>
      </c>
      <c r="R89" s="131">
        <f>Q89*H89</f>
        <v>0</v>
      </c>
      <c r="S89" s="131">
        <v>0</v>
      </c>
      <c r="T89" s="132">
        <f>S89*H89</f>
        <v>0</v>
      </c>
      <c r="AR89" s="133" t="s">
        <v>144</v>
      </c>
      <c r="AT89" s="133" t="s">
        <v>140</v>
      </c>
      <c r="AU89" s="133" t="s">
        <v>84</v>
      </c>
      <c r="AY89" s="16" t="s">
        <v>139</v>
      </c>
      <c r="BE89" s="134">
        <f>IF(N89="základní",J89,0)</f>
        <v>0</v>
      </c>
      <c r="BF89" s="134">
        <f>IF(N89="snížená",J89,0)</f>
        <v>0</v>
      </c>
      <c r="BG89" s="134">
        <f>IF(N89="zákl. přenesená",J89,0)</f>
        <v>0</v>
      </c>
      <c r="BH89" s="134">
        <f>IF(N89="sníž. přenesená",J89,0)</f>
        <v>0</v>
      </c>
      <c r="BI89" s="134">
        <f>IF(N89="nulová",J89,0)</f>
        <v>0</v>
      </c>
      <c r="BJ89" s="16" t="s">
        <v>82</v>
      </c>
      <c r="BK89" s="134">
        <f>ROUND(I89*H89,2)</f>
        <v>0</v>
      </c>
      <c r="BL89" s="16" t="s">
        <v>144</v>
      </c>
      <c r="BM89" s="133" t="s">
        <v>941</v>
      </c>
    </row>
    <row r="90" spans="2:65" s="1" customFormat="1" ht="29.25">
      <c r="B90" s="31"/>
      <c r="D90" s="135" t="s">
        <v>146</v>
      </c>
      <c r="F90" s="136" t="s">
        <v>942</v>
      </c>
      <c r="I90" s="137"/>
      <c r="L90" s="31"/>
      <c r="M90" s="138"/>
      <c r="T90" s="52"/>
      <c r="AT90" s="16" t="s">
        <v>146</v>
      </c>
      <c r="AU90" s="16" t="s">
        <v>84</v>
      </c>
    </row>
    <row r="91" spans="2:65" s="1" customFormat="1" ht="11.25">
      <c r="B91" s="31"/>
      <c r="D91" s="149" t="s">
        <v>236</v>
      </c>
      <c r="F91" s="150" t="s">
        <v>943</v>
      </c>
      <c r="I91" s="137"/>
      <c r="L91" s="31"/>
      <c r="M91" s="138"/>
      <c r="T91" s="52"/>
      <c r="AT91" s="16" t="s">
        <v>236</v>
      </c>
      <c r="AU91" s="16" t="s">
        <v>84</v>
      </c>
    </row>
    <row r="92" spans="2:65" s="12" customFormat="1" ht="11.25">
      <c r="B92" s="151"/>
      <c r="D92" s="135" t="s">
        <v>311</v>
      </c>
      <c r="E92" s="152" t="s">
        <v>19</v>
      </c>
      <c r="F92" s="153" t="s">
        <v>944</v>
      </c>
      <c r="H92" s="154">
        <v>850</v>
      </c>
      <c r="I92" s="155"/>
      <c r="L92" s="151"/>
      <c r="M92" s="156"/>
      <c r="T92" s="157"/>
      <c r="AT92" s="152" t="s">
        <v>311</v>
      </c>
      <c r="AU92" s="152" t="s">
        <v>84</v>
      </c>
      <c r="AV92" s="12" t="s">
        <v>84</v>
      </c>
      <c r="AW92" s="12" t="s">
        <v>36</v>
      </c>
      <c r="AX92" s="12" t="s">
        <v>74</v>
      </c>
      <c r="AY92" s="152" t="s">
        <v>139</v>
      </c>
    </row>
    <row r="93" spans="2:65" s="12" customFormat="1" ht="11.25">
      <c r="B93" s="151"/>
      <c r="D93" s="135" t="s">
        <v>311</v>
      </c>
      <c r="E93" s="152" t="s">
        <v>19</v>
      </c>
      <c r="F93" s="153" t="s">
        <v>945</v>
      </c>
      <c r="H93" s="154">
        <v>4000</v>
      </c>
      <c r="I93" s="155"/>
      <c r="L93" s="151"/>
      <c r="M93" s="156"/>
      <c r="T93" s="157"/>
      <c r="AT93" s="152" t="s">
        <v>311</v>
      </c>
      <c r="AU93" s="152" t="s">
        <v>84</v>
      </c>
      <c r="AV93" s="12" t="s">
        <v>84</v>
      </c>
      <c r="AW93" s="12" t="s">
        <v>36</v>
      </c>
      <c r="AX93" s="12" t="s">
        <v>74</v>
      </c>
      <c r="AY93" s="152" t="s">
        <v>139</v>
      </c>
    </row>
    <row r="94" spans="2:65" s="12" customFormat="1" ht="11.25">
      <c r="B94" s="151"/>
      <c r="D94" s="135" t="s">
        <v>311</v>
      </c>
      <c r="E94" s="152" t="s">
        <v>19</v>
      </c>
      <c r="F94" s="153" t="s">
        <v>946</v>
      </c>
      <c r="H94" s="154">
        <v>350</v>
      </c>
      <c r="I94" s="155"/>
      <c r="L94" s="151"/>
      <c r="M94" s="156"/>
      <c r="T94" s="157"/>
      <c r="AT94" s="152" t="s">
        <v>311</v>
      </c>
      <c r="AU94" s="152" t="s">
        <v>84</v>
      </c>
      <c r="AV94" s="12" t="s">
        <v>84</v>
      </c>
      <c r="AW94" s="12" t="s">
        <v>36</v>
      </c>
      <c r="AX94" s="12" t="s">
        <v>74</v>
      </c>
      <c r="AY94" s="152" t="s">
        <v>139</v>
      </c>
    </row>
    <row r="95" spans="2:65" s="13" customFormat="1" ht="11.25">
      <c r="B95" s="158"/>
      <c r="D95" s="135" t="s">
        <v>311</v>
      </c>
      <c r="E95" s="159" t="s">
        <v>19</v>
      </c>
      <c r="F95" s="160" t="s">
        <v>313</v>
      </c>
      <c r="H95" s="161">
        <v>5200</v>
      </c>
      <c r="I95" s="162"/>
      <c r="L95" s="158"/>
      <c r="M95" s="163"/>
      <c r="T95" s="164"/>
      <c r="AT95" s="159" t="s">
        <v>311</v>
      </c>
      <c r="AU95" s="159" t="s">
        <v>84</v>
      </c>
      <c r="AV95" s="13" t="s">
        <v>144</v>
      </c>
      <c r="AW95" s="13" t="s">
        <v>36</v>
      </c>
      <c r="AX95" s="13" t="s">
        <v>82</v>
      </c>
      <c r="AY95" s="159" t="s">
        <v>139</v>
      </c>
    </row>
    <row r="96" spans="2:65" s="1" customFormat="1" ht="33" customHeight="1">
      <c r="B96" s="31"/>
      <c r="C96" s="121" t="s">
        <v>154</v>
      </c>
      <c r="D96" s="121" t="s">
        <v>140</v>
      </c>
      <c r="E96" s="122" t="s">
        <v>947</v>
      </c>
      <c r="F96" s="123" t="s">
        <v>948</v>
      </c>
      <c r="G96" s="124" t="s">
        <v>263</v>
      </c>
      <c r="H96" s="125">
        <v>4560</v>
      </c>
      <c r="I96" s="126"/>
      <c r="J96" s="127">
        <f>ROUND(I96*H96,2)</f>
        <v>0</v>
      </c>
      <c r="K96" s="128"/>
      <c r="L96" s="31"/>
      <c r="M96" s="129" t="s">
        <v>19</v>
      </c>
      <c r="N96" s="130" t="s">
        <v>45</v>
      </c>
      <c r="P96" s="131">
        <f>O96*H96</f>
        <v>0</v>
      </c>
      <c r="Q96" s="131">
        <v>0</v>
      </c>
      <c r="R96" s="131">
        <f>Q96*H96</f>
        <v>0</v>
      </c>
      <c r="S96" s="131">
        <v>0</v>
      </c>
      <c r="T96" s="132">
        <f>S96*H96</f>
        <v>0</v>
      </c>
      <c r="AR96" s="133" t="s">
        <v>144</v>
      </c>
      <c r="AT96" s="133" t="s">
        <v>140</v>
      </c>
      <c r="AU96" s="133" t="s">
        <v>84</v>
      </c>
      <c r="AY96" s="16" t="s">
        <v>139</v>
      </c>
      <c r="BE96" s="134">
        <f>IF(N96="základní",J96,0)</f>
        <v>0</v>
      </c>
      <c r="BF96" s="134">
        <f>IF(N96="snížená",J96,0)</f>
        <v>0</v>
      </c>
      <c r="BG96" s="134">
        <f>IF(N96="zákl. přenesená",J96,0)</f>
        <v>0</v>
      </c>
      <c r="BH96" s="134">
        <f>IF(N96="sníž. přenesená",J96,0)</f>
        <v>0</v>
      </c>
      <c r="BI96" s="134">
        <f>IF(N96="nulová",J96,0)</f>
        <v>0</v>
      </c>
      <c r="BJ96" s="16" t="s">
        <v>82</v>
      </c>
      <c r="BK96" s="134">
        <f>ROUND(I96*H96,2)</f>
        <v>0</v>
      </c>
      <c r="BL96" s="16" t="s">
        <v>144</v>
      </c>
      <c r="BM96" s="133" t="s">
        <v>949</v>
      </c>
    </row>
    <row r="97" spans="2:65" s="1" customFormat="1" ht="19.5">
      <c r="B97" s="31"/>
      <c r="D97" s="135" t="s">
        <v>146</v>
      </c>
      <c r="F97" s="136" t="s">
        <v>950</v>
      </c>
      <c r="I97" s="137"/>
      <c r="L97" s="31"/>
      <c r="M97" s="138"/>
      <c r="T97" s="52"/>
      <c r="AT97" s="16" t="s">
        <v>146</v>
      </c>
      <c r="AU97" s="16" t="s">
        <v>84</v>
      </c>
    </row>
    <row r="98" spans="2:65" s="1" customFormat="1" ht="11.25">
      <c r="B98" s="31"/>
      <c r="D98" s="149" t="s">
        <v>236</v>
      </c>
      <c r="F98" s="150" t="s">
        <v>951</v>
      </c>
      <c r="I98" s="137"/>
      <c r="L98" s="31"/>
      <c r="M98" s="138"/>
      <c r="T98" s="52"/>
      <c r="AT98" s="16" t="s">
        <v>236</v>
      </c>
      <c r="AU98" s="16" t="s">
        <v>84</v>
      </c>
    </row>
    <row r="99" spans="2:65" s="12" customFormat="1" ht="11.25">
      <c r="B99" s="151"/>
      <c r="D99" s="135" t="s">
        <v>311</v>
      </c>
      <c r="E99" s="152" t="s">
        <v>19</v>
      </c>
      <c r="F99" s="153" t="s">
        <v>938</v>
      </c>
      <c r="H99" s="154">
        <v>6100</v>
      </c>
      <c r="I99" s="155"/>
      <c r="L99" s="151"/>
      <c r="M99" s="156"/>
      <c r="T99" s="157"/>
      <c r="AT99" s="152" t="s">
        <v>311</v>
      </c>
      <c r="AU99" s="152" t="s">
        <v>84</v>
      </c>
      <c r="AV99" s="12" t="s">
        <v>84</v>
      </c>
      <c r="AW99" s="12" t="s">
        <v>36</v>
      </c>
      <c r="AX99" s="12" t="s">
        <v>74</v>
      </c>
      <c r="AY99" s="152" t="s">
        <v>139</v>
      </c>
    </row>
    <row r="100" spans="2:65" s="12" customFormat="1" ht="11.25">
      <c r="B100" s="151"/>
      <c r="D100" s="135" t="s">
        <v>311</v>
      </c>
      <c r="E100" s="152" t="s">
        <v>19</v>
      </c>
      <c r="F100" s="153" t="s">
        <v>952</v>
      </c>
      <c r="H100" s="154">
        <v>-1540</v>
      </c>
      <c r="I100" s="155"/>
      <c r="L100" s="151"/>
      <c r="M100" s="156"/>
      <c r="T100" s="157"/>
      <c r="AT100" s="152" t="s">
        <v>311</v>
      </c>
      <c r="AU100" s="152" t="s">
        <v>84</v>
      </c>
      <c r="AV100" s="12" t="s">
        <v>84</v>
      </c>
      <c r="AW100" s="12" t="s">
        <v>36</v>
      </c>
      <c r="AX100" s="12" t="s">
        <v>74</v>
      </c>
      <c r="AY100" s="152" t="s">
        <v>139</v>
      </c>
    </row>
    <row r="101" spans="2:65" s="13" customFormat="1" ht="11.25">
      <c r="B101" s="158"/>
      <c r="D101" s="135" t="s">
        <v>311</v>
      </c>
      <c r="E101" s="159" t="s">
        <v>19</v>
      </c>
      <c r="F101" s="160" t="s">
        <v>313</v>
      </c>
      <c r="H101" s="161">
        <v>4560</v>
      </c>
      <c r="I101" s="162"/>
      <c r="L101" s="158"/>
      <c r="M101" s="163"/>
      <c r="T101" s="164"/>
      <c r="AT101" s="159" t="s">
        <v>311</v>
      </c>
      <c r="AU101" s="159" t="s">
        <v>84</v>
      </c>
      <c r="AV101" s="13" t="s">
        <v>144</v>
      </c>
      <c r="AW101" s="13" t="s">
        <v>36</v>
      </c>
      <c r="AX101" s="13" t="s">
        <v>82</v>
      </c>
      <c r="AY101" s="159" t="s">
        <v>139</v>
      </c>
    </row>
    <row r="102" spans="2:65" s="1" customFormat="1" ht="16.5" customHeight="1">
      <c r="B102" s="31"/>
      <c r="C102" s="121" t="s">
        <v>82</v>
      </c>
      <c r="D102" s="121" t="s">
        <v>140</v>
      </c>
      <c r="E102" s="122" t="s">
        <v>953</v>
      </c>
      <c r="F102" s="123" t="s">
        <v>954</v>
      </c>
      <c r="G102" s="124" t="s">
        <v>263</v>
      </c>
      <c r="H102" s="125">
        <v>1540</v>
      </c>
      <c r="I102" s="126"/>
      <c r="J102" s="127">
        <f>ROUND(I102*H102,2)</f>
        <v>0</v>
      </c>
      <c r="K102" s="128"/>
      <c r="L102" s="31"/>
      <c r="M102" s="129" t="s">
        <v>19</v>
      </c>
      <c r="N102" s="130" t="s">
        <v>45</v>
      </c>
      <c r="P102" s="131">
        <f>O102*H102</f>
        <v>0</v>
      </c>
      <c r="Q102" s="131">
        <v>0</v>
      </c>
      <c r="R102" s="131">
        <f>Q102*H102</f>
        <v>0</v>
      </c>
      <c r="S102" s="131">
        <v>0</v>
      </c>
      <c r="T102" s="132">
        <f>S102*H102</f>
        <v>0</v>
      </c>
      <c r="AR102" s="133" t="s">
        <v>144</v>
      </c>
      <c r="AT102" s="133" t="s">
        <v>140</v>
      </c>
      <c r="AU102" s="133" t="s">
        <v>84</v>
      </c>
      <c r="AY102" s="16" t="s">
        <v>139</v>
      </c>
      <c r="BE102" s="134">
        <f>IF(N102="základní",J102,0)</f>
        <v>0</v>
      </c>
      <c r="BF102" s="134">
        <f>IF(N102="snížená",J102,0)</f>
        <v>0</v>
      </c>
      <c r="BG102" s="134">
        <f>IF(N102="zákl. přenesená",J102,0)</f>
        <v>0</v>
      </c>
      <c r="BH102" s="134">
        <f>IF(N102="sníž. přenesená",J102,0)</f>
        <v>0</v>
      </c>
      <c r="BI102" s="134">
        <f>IF(N102="nulová",J102,0)</f>
        <v>0</v>
      </c>
      <c r="BJ102" s="16" t="s">
        <v>82</v>
      </c>
      <c r="BK102" s="134">
        <f>ROUND(I102*H102,2)</f>
        <v>0</v>
      </c>
      <c r="BL102" s="16" t="s">
        <v>144</v>
      </c>
      <c r="BM102" s="133" t="s">
        <v>955</v>
      </c>
    </row>
    <row r="103" spans="2:65" s="1" customFormat="1" ht="29.25">
      <c r="B103" s="31"/>
      <c r="D103" s="135" t="s">
        <v>146</v>
      </c>
      <c r="F103" s="136" t="s">
        <v>956</v>
      </c>
      <c r="I103" s="137"/>
      <c r="L103" s="31"/>
      <c r="M103" s="138"/>
      <c r="T103" s="52"/>
      <c r="AT103" s="16" t="s">
        <v>146</v>
      </c>
      <c r="AU103" s="16" t="s">
        <v>84</v>
      </c>
    </row>
    <row r="104" spans="2:65" s="1" customFormat="1" ht="11.25">
      <c r="B104" s="31"/>
      <c r="D104" s="149" t="s">
        <v>236</v>
      </c>
      <c r="F104" s="150" t="s">
        <v>957</v>
      </c>
      <c r="I104" s="137"/>
      <c r="L104" s="31"/>
      <c r="M104" s="138"/>
      <c r="T104" s="52"/>
      <c r="AT104" s="16" t="s">
        <v>236</v>
      </c>
      <c r="AU104" s="16" t="s">
        <v>84</v>
      </c>
    </row>
    <row r="105" spans="2:65" s="12" customFormat="1" ht="11.25">
      <c r="B105" s="151"/>
      <c r="D105" s="135" t="s">
        <v>311</v>
      </c>
      <c r="E105" s="152" t="s">
        <v>19</v>
      </c>
      <c r="F105" s="153" t="s">
        <v>360</v>
      </c>
      <c r="H105" s="154">
        <v>1540</v>
      </c>
      <c r="I105" s="155"/>
      <c r="L105" s="151"/>
      <c r="M105" s="156"/>
      <c r="T105" s="157"/>
      <c r="AT105" s="152" t="s">
        <v>311</v>
      </c>
      <c r="AU105" s="152" t="s">
        <v>84</v>
      </c>
      <c r="AV105" s="12" t="s">
        <v>84</v>
      </c>
      <c r="AW105" s="12" t="s">
        <v>36</v>
      </c>
      <c r="AX105" s="12" t="s">
        <v>74</v>
      </c>
      <c r="AY105" s="152" t="s">
        <v>139</v>
      </c>
    </row>
    <row r="106" spans="2:65" s="13" customFormat="1" ht="11.25">
      <c r="B106" s="158"/>
      <c r="D106" s="135" t="s">
        <v>311</v>
      </c>
      <c r="E106" s="159" t="s">
        <v>19</v>
      </c>
      <c r="F106" s="160" t="s">
        <v>313</v>
      </c>
      <c r="H106" s="161">
        <v>1540</v>
      </c>
      <c r="I106" s="162"/>
      <c r="L106" s="158"/>
      <c r="M106" s="163"/>
      <c r="T106" s="164"/>
      <c r="AT106" s="159" t="s">
        <v>311</v>
      </c>
      <c r="AU106" s="159" t="s">
        <v>84</v>
      </c>
      <c r="AV106" s="13" t="s">
        <v>144</v>
      </c>
      <c r="AW106" s="13" t="s">
        <v>36</v>
      </c>
      <c r="AX106" s="13" t="s">
        <v>82</v>
      </c>
      <c r="AY106" s="159" t="s">
        <v>139</v>
      </c>
    </row>
    <row r="107" spans="2:65" s="1" customFormat="1" ht="24.2" customHeight="1">
      <c r="B107" s="31"/>
      <c r="C107" s="121" t="s">
        <v>138</v>
      </c>
      <c r="D107" s="121" t="s">
        <v>140</v>
      </c>
      <c r="E107" s="122" t="s">
        <v>958</v>
      </c>
      <c r="F107" s="123" t="s">
        <v>959</v>
      </c>
      <c r="G107" s="124" t="s">
        <v>263</v>
      </c>
      <c r="H107" s="125">
        <v>1540</v>
      </c>
      <c r="I107" s="126"/>
      <c r="J107" s="127">
        <f>ROUND(I107*H107,2)</f>
        <v>0</v>
      </c>
      <c r="K107" s="128"/>
      <c r="L107" s="31"/>
      <c r="M107" s="129" t="s">
        <v>19</v>
      </c>
      <c r="N107" s="130" t="s">
        <v>45</v>
      </c>
      <c r="P107" s="131">
        <f>O107*H107</f>
        <v>0</v>
      </c>
      <c r="Q107" s="131">
        <v>0</v>
      </c>
      <c r="R107" s="131">
        <f>Q107*H107</f>
        <v>0</v>
      </c>
      <c r="S107" s="131">
        <v>0</v>
      </c>
      <c r="T107" s="132">
        <f>S107*H107</f>
        <v>0</v>
      </c>
      <c r="AR107" s="133" t="s">
        <v>144</v>
      </c>
      <c r="AT107" s="133" t="s">
        <v>140</v>
      </c>
      <c r="AU107" s="133" t="s">
        <v>84</v>
      </c>
      <c r="AY107" s="16" t="s">
        <v>139</v>
      </c>
      <c r="BE107" s="134">
        <f>IF(N107="základní",J107,0)</f>
        <v>0</v>
      </c>
      <c r="BF107" s="134">
        <f>IF(N107="snížená",J107,0)</f>
        <v>0</v>
      </c>
      <c r="BG107" s="134">
        <f>IF(N107="zákl. přenesená",J107,0)</f>
        <v>0</v>
      </c>
      <c r="BH107" s="134">
        <f>IF(N107="sníž. přenesená",J107,0)</f>
        <v>0</v>
      </c>
      <c r="BI107" s="134">
        <f>IF(N107="nulová",J107,0)</f>
        <v>0</v>
      </c>
      <c r="BJ107" s="16" t="s">
        <v>82</v>
      </c>
      <c r="BK107" s="134">
        <f>ROUND(I107*H107,2)</f>
        <v>0</v>
      </c>
      <c r="BL107" s="16" t="s">
        <v>144</v>
      </c>
      <c r="BM107" s="133" t="s">
        <v>960</v>
      </c>
    </row>
    <row r="108" spans="2:65" s="1" customFormat="1" ht="19.5">
      <c r="B108" s="31"/>
      <c r="D108" s="135" t="s">
        <v>146</v>
      </c>
      <c r="F108" s="136" t="s">
        <v>961</v>
      </c>
      <c r="I108" s="137"/>
      <c r="L108" s="31"/>
      <c r="M108" s="138"/>
      <c r="T108" s="52"/>
      <c r="AT108" s="16" t="s">
        <v>146</v>
      </c>
      <c r="AU108" s="16" t="s">
        <v>84</v>
      </c>
    </row>
    <row r="109" spans="2:65" s="1" customFormat="1" ht="11.25">
      <c r="B109" s="31"/>
      <c r="D109" s="149" t="s">
        <v>236</v>
      </c>
      <c r="F109" s="150" t="s">
        <v>962</v>
      </c>
      <c r="I109" s="137"/>
      <c r="L109" s="31"/>
      <c r="M109" s="138"/>
      <c r="T109" s="52"/>
      <c r="AT109" s="16" t="s">
        <v>236</v>
      </c>
      <c r="AU109" s="16" t="s">
        <v>84</v>
      </c>
    </row>
    <row r="110" spans="2:65" s="12" customFormat="1" ht="11.25">
      <c r="B110" s="151"/>
      <c r="D110" s="135" t="s">
        <v>311</v>
      </c>
      <c r="E110" s="152" t="s">
        <v>19</v>
      </c>
      <c r="F110" s="153" t="s">
        <v>360</v>
      </c>
      <c r="H110" s="154">
        <v>1540</v>
      </c>
      <c r="I110" s="155"/>
      <c r="L110" s="151"/>
      <c r="M110" s="156"/>
      <c r="T110" s="157"/>
      <c r="AT110" s="152" t="s">
        <v>311</v>
      </c>
      <c r="AU110" s="152" t="s">
        <v>84</v>
      </c>
      <c r="AV110" s="12" t="s">
        <v>84</v>
      </c>
      <c r="AW110" s="12" t="s">
        <v>36</v>
      </c>
      <c r="AX110" s="12" t="s">
        <v>74</v>
      </c>
      <c r="AY110" s="152" t="s">
        <v>139</v>
      </c>
    </row>
    <row r="111" spans="2:65" s="13" customFormat="1" ht="11.25">
      <c r="B111" s="158"/>
      <c r="D111" s="135" t="s">
        <v>311</v>
      </c>
      <c r="E111" s="159" t="s">
        <v>19</v>
      </c>
      <c r="F111" s="160" t="s">
        <v>313</v>
      </c>
      <c r="H111" s="161">
        <v>1540</v>
      </c>
      <c r="I111" s="162"/>
      <c r="L111" s="158"/>
      <c r="M111" s="181"/>
      <c r="N111" s="182"/>
      <c r="O111" s="182"/>
      <c r="P111" s="182"/>
      <c r="Q111" s="182"/>
      <c r="R111" s="182"/>
      <c r="S111" s="182"/>
      <c r="T111" s="183"/>
      <c r="AT111" s="159" t="s">
        <v>311</v>
      </c>
      <c r="AU111" s="159" t="s">
        <v>84</v>
      </c>
      <c r="AV111" s="13" t="s">
        <v>144</v>
      </c>
      <c r="AW111" s="13" t="s">
        <v>36</v>
      </c>
      <c r="AX111" s="13" t="s">
        <v>82</v>
      </c>
      <c r="AY111" s="159" t="s">
        <v>139</v>
      </c>
    </row>
    <row r="112" spans="2:65" s="1" customFormat="1" ht="6.95" customHeight="1">
      <c r="B112" s="40"/>
      <c r="C112" s="41"/>
      <c r="D112" s="41"/>
      <c r="E112" s="41"/>
      <c r="F112" s="41"/>
      <c r="G112" s="41"/>
      <c r="H112" s="41"/>
      <c r="I112" s="41"/>
      <c r="J112" s="41"/>
      <c r="K112" s="41"/>
      <c r="L112" s="31"/>
    </row>
  </sheetData>
  <sheetProtection algorithmName="SHA-512" hashValue="DXtvHYkz5eXNLCwWjZW3pNh2NnEd010J5A6DrCqX9+xtr4FlMpG37F1c4H3F1V4sjULzsbaJXkulVLfWHGLbug==" saltValue="YYVuplOnXFA5lCGGjLUVHoOUe7SLyoSo0f1Z83TBnYTr6JTjZ8d94AgMdZJyEl8avxSEqPj5VqLUD+hAIClMrw==" spinCount="100000" sheet="1" objects="1" scenarios="1" formatColumns="0" formatRows="0" autoFilter="0"/>
  <autoFilter ref="C80:K111" xr:uid="{00000000-0009-0000-0000-00000B000000}"/>
  <mergeCells count="9">
    <mergeCell ref="E50:H50"/>
    <mergeCell ref="E71:H71"/>
    <mergeCell ref="E73:H73"/>
    <mergeCell ref="L2:V2"/>
    <mergeCell ref="E7:H7"/>
    <mergeCell ref="E9:H9"/>
    <mergeCell ref="E18:H18"/>
    <mergeCell ref="E27:H27"/>
    <mergeCell ref="E48:H48"/>
  </mergeCells>
  <hyperlinks>
    <hyperlink ref="F86" r:id="rId1" xr:uid="{00000000-0004-0000-0B00-000000000000}"/>
    <hyperlink ref="F91" r:id="rId2" xr:uid="{00000000-0004-0000-0B00-000001000000}"/>
    <hyperlink ref="F98" r:id="rId3" xr:uid="{00000000-0004-0000-0B00-000002000000}"/>
    <hyperlink ref="F104" r:id="rId4" xr:uid="{00000000-0004-0000-0B00-000003000000}"/>
    <hyperlink ref="F109" r:id="rId5" xr:uid="{00000000-0004-0000-0B00-000004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6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A1:K219"/>
  <sheetViews>
    <sheetView showGridLines="0" topLeftCell="A43" zoomScale="110" zoomScaleNormal="110" workbookViewId="0"/>
  </sheetViews>
  <sheetFormatPr defaultRowHeight="15"/>
  <cols>
    <col min="1" max="1" width="8.33203125" style="184" customWidth="1"/>
    <col min="2" max="2" width="1.6640625" style="184" customWidth="1"/>
    <col min="3" max="4" width="5" style="184" customWidth="1"/>
    <col min="5" max="5" width="11.6640625" style="184" customWidth="1"/>
    <col min="6" max="6" width="9.1640625" style="184" customWidth="1"/>
    <col min="7" max="7" width="5" style="184" customWidth="1"/>
    <col min="8" max="8" width="77.83203125" style="184" customWidth="1"/>
    <col min="9" max="10" width="20" style="184" customWidth="1"/>
    <col min="11" max="11" width="1.6640625" style="184" customWidth="1"/>
  </cols>
  <sheetData>
    <row r="1" spans="2:11" customFormat="1" ht="37.5" customHeight="1"/>
    <row r="2" spans="2:11" customFormat="1" ht="7.5" customHeight="1">
      <c r="B2" s="185"/>
      <c r="C2" s="186"/>
      <c r="D2" s="186"/>
      <c r="E2" s="186"/>
      <c r="F2" s="186"/>
      <c r="G2" s="186"/>
      <c r="H2" s="186"/>
      <c r="I2" s="186"/>
      <c r="J2" s="186"/>
      <c r="K2" s="187"/>
    </row>
    <row r="3" spans="2:11" s="14" customFormat="1" ht="45" customHeight="1">
      <c r="B3" s="188"/>
      <c r="C3" s="312" t="s">
        <v>963</v>
      </c>
      <c r="D3" s="312"/>
      <c r="E3" s="312"/>
      <c r="F3" s="312"/>
      <c r="G3" s="312"/>
      <c r="H3" s="312"/>
      <c r="I3" s="312"/>
      <c r="J3" s="312"/>
      <c r="K3" s="189"/>
    </row>
    <row r="4" spans="2:11" customFormat="1" ht="25.5" customHeight="1">
      <c r="B4" s="190"/>
      <c r="C4" s="311" t="s">
        <v>964</v>
      </c>
      <c r="D4" s="311"/>
      <c r="E4" s="311"/>
      <c r="F4" s="311"/>
      <c r="G4" s="311"/>
      <c r="H4" s="311"/>
      <c r="I4" s="311"/>
      <c r="J4" s="311"/>
      <c r="K4" s="191"/>
    </row>
    <row r="5" spans="2:11" customFormat="1" ht="5.25" customHeight="1">
      <c r="B5" s="190"/>
      <c r="C5" s="192"/>
      <c r="D5" s="192"/>
      <c r="E5" s="192"/>
      <c r="F5" s="192"/>
      <c r="G5" s="192"/>
      <c r="H5" s="192"/>
      <c r="I5" s="192"/>
      <c r="J5" s="192"/>
      <c r="K5" s="191"/>
    </row>
    <row r="6" spans="2:11" customFormat="1" ht="15" customHeight="1">
      <c r="B6" s="190"/>
      <c r="C6" s="310" t="s">
        <v>965</v>
      </c>
      <c r="D6" s="310"/>
      <c r="E6" s="310"/>
      <c r="F6" s="310"/>
      <c r="G6" s="310"/>
      <c r="H6" s="310"/>
      <c r="I6" s="310"/>
      <c r="J6" s="310"/>
      <c r="K6" s="191"/>
    </row>
    <row r="7" spans="2:11" customFormat="1" ht="15" customHeight="1">
      <c r="B7" s="194"/>
      <c r="C7" s="310" t="s">
        <v>966</v>
      </c>
      <c r="D7" s="310"/>
      <c r="E7" s="310"/>
      <c r="F7" s="310"/>
      <c r="G7" s="310"/>
      <c r="H7" s="310"/>
      <c r="I7" s="310"/>
      <c r="J7" s="310"/>
      <c r="K7" s="191"/>
    </row>
    <row r="8" spans="2:11" customFormat="1" ht="12.75" customHeight="1">
      <c r="B8" s="194"/>
      <c r="C8" s="193"/>
      <c r="D8" s="193"/>
      <c r="E8" s="193"/>
      <c r="F8" s="193"/>
      <c r="G8" s="193"/>
      <c r="H8" s="193"/>
      <c r="I8" s="193"/>
      <c r="J8" s="193"/>
      <c r="K8" s="191"/>
    </row>
    <row r="9" spans="2:11" customFormat="1" ht="15" customHeight="1">
      <c r="B9" s="194"/>
      <c r="C9" s="310" t="s">
        <v>967</v>
      </c>
      <c r="D9" s="310"/>
      <c r="E9" s="310"/>
      <c r="F9" s="310"/>
      <c r="G9" s="310"/>
      <c r="H9" s="310"/>
      <c r="I9" s="310"/>
      <c r="J9" s="310"/>
      <c r="K9" s="191"/>
    </row>
    <row r="10" spans="2:11" customFormat="1" ht="15" customHeight="1">
      <c r="B10" s="194"/>
      <c r="C10" s="193"/>
      <c r="D10" s="310" t="s">
        <v>968</v>
      </c>
      <c r="E10" s="310"/>
      <c r="F10" s="310"/>
      <c r="G10" s="310"/>
      <c r="H10" s="310"/>
      <c r="I10" s="310"/>
      <c r="J10" s="310"/>
      <c r="K10" s="191"/>
    </row>
    <row r="11" spans="2:11" customFormat="1" ht="15" customHeight="1">
      <c r="B11" s="194"/>
      <c r="C11" s="195"/>
      <c r="D11" s="310" t="s">
        <v>969</v>
      </c>
      <c r="E11" s="310"/>
      <c r="F11" s="310"/>
      <c r="G11" s="310"/>
      <c r="H11" s="310"/>
      <c r="I11" s="310"/>
      <c r="J11" s="310"/>
      <c r="K11" s="191"/>
    </row>
    <row r="12" spans="2:11" customFormat="1" ht="15" customHeight="1">
      <c r="B12" s="194"/>
      <c r="C12" s="195"/>
      <c r="D12" s="193"/>
      <c r="E12" s="193"/>
      <c r="F12" s="193"/>
      <c r="G12" s="193"/>
      <c r="H12" s="193"/>
      <c r="I12" s="193"/>
      <c r="J12" s="193"/>
      <c r="K12" s="191"/>
    </row>
    <row r="13" spans="2:11" customFormat="1" ht="15" customHeight="1">
      <c r="B13" s="194"/>
      <c r="C13" s="195"/>
      <c r="D13" s="196" t="s">
        <v>970</v>
      </c>
      <c r="E13" s="193"/>
      <c r="F13" s="193"/>
      <c r="G13" s="193"/>
      <c r="H13" s="193"/>
      <c r="I13" s="193"/>
      <c r="J13" s="193"/>
      <c r="K13" s="191"/>
    </row>
    <row r="14" spans="2:11" customFormat="1" ht="12.75" customHeight="1">
      <c r="B14" s="194"/>
      <c r="C14" s="195"/>
      <c r="D14" s="195"/>
      <c r="E14" s="195"/>
      <c r="F14" s="195"/>
      <c r="G14" s="195"/>
      <c r="H14" s="195"/>
      <c r="I14" s="195"/>
      <c r="J14" s="195"/>
      <c r="K14" s="191"/>
    </row>
    <row r="15" spans="2:11" customFormat="1" ht="15" customHeight="1">
      <c r="B15" s="194"/>
      <c r="C15" s="195"/>
      <c r="D15" s="310" t="s">
        <v>971</v>
      </c>
      <c r="E15" s="310"/>
      <c r="F15" s="310"/>
      <c r="G15" s="310"/>
      <c r="H15" s="310"/>
      <c r="I15" s="310"/>
      <c r="J15" s="310"/>
      <c r="K15" s="191"/>
    </row>
    <row r="16" spans="2:11" customFormat="1" ht="15" customHeight="1">
      <c r="B16" s="194"/>
      <c r="C16" s="195"/>
      <c r="D16" s="310" t="s">
        <v>972</v>
      </c>
      <c r="E16" s="310"/>
      <c r="F16" s="310"/>
      <c r="G16" s="310"/>
      <c r="H16" s="310"/>
      <c r="I16" s="310"/>
      <c r="J16" s="310"/>
      <c r="K16" s="191"/>
    </row>
    <row r="17" spans="2:11" customFormat="1" ht="15" customHeight="1">
      <c r="B17" s="194"/>
      <c r="C17" s="195"/>
      <c r="D17" s="310" t="s">
        <v>973</v>
      </c>
      <c r="E17" s="310"/>
      <c r="F17" s="310"/>
      <c r="G17" s="310"/>
      <c r="H17" s="310"/>
      <c r="I17" s="310"/>
      <c r="J17" s="310"/>
      <c r="K17" s="191"/>
    </row>
    <row r="18" spans="2:11" customFormat="1" ht="15" customHeight="1">
      <c r="B18" s="194"/>
      <c r="C18" s="195"/>
      <c r="D18" s="195"/>
      <c r="E18" s="197" t="s">
        <v>81</v>
      </c>
      <c r="F18" s="310" t="s">
        <v>974</v>
      </c>
      <c r="G18" s="310"/>
      <c r="H18" s="310"/>
      <c r="I18" s="310"/>
      <c r="J18" s="310"/>
      <c r="K18" s="191"/>
    </row>
    <row r="19" spans="2:11" customFormat="1" ht="15" customHeight="1">
      <c r="B19" s="194"/>
      <c r="C19" s="195"/>
      <c r="D19" s="195"/>
      <c r="E19" s="197" t="s">
        <v>975</v>
      </c>
      <c r="F19" s="310" t="s">
        <v>976</v>
      </c>
      <c r="G19" s="310"/>
      <c r="H19" s="310"/>
      <c r="I19" s="310"/>
      <c r="J19" s="310"/>
      <c r="K19" s="191"/>
    </row>
    <row r="20" spans="2:11" customFormat="1" ht="15" customHeight="1">
      <c r="B20" s="194"/>
      <c r="C20" s="195"/>
      <c r="D20" s="195"/>
      <c r="E20" s="197" t="s">
        <v>977</v>
      </c>
      <c r="F20" s="310" t="s">
        <v>978</v>
      </c>
      <c r="G20" s="310"/>
      <c r="H20" s="310"/>
      <c r="I20" s="310"/>
      <c r="J20" s="310"/>
      <c r="K20" s="191"/>
    </row>
    <row r="21" spans="2:11" customFormat="1" ht="15" customHeight="1">
      <c r="B21" s="194"/>
      <c r="C21" s="195"/>
      <c r="D21" s="195"/>
      <c r="E21" s="197" t="s">
        <v>979</v>
      </c>
      <c r="F21" s="310" t="s">
        <v>980</v>
      </c>
      <c r="G21" s="310"/>
      <c r="H21" s="310"/>
      <c r="I21" s="310"/>
      <c r="J21" s="310"/>
      <c r="K21" s="191"/>
    </row>
    <row r="22" spans="2:11" customFormat="1" ht="15" customHeight="1">
      <c r="B22" s="194"/>
      <c r="C22" s="195"/>
      <c r="D22" s="195"/>
      <c r="E22" s="197" t="s">
        <v>981</v>
      </c>
      <c r="F22" s="310" t="s">
        <v>982</v>
      </c>
      <c r="G22" s="310"/>
      <c r="H22" s="310"/>
      <c r="I22" s="310"/>
      <c r="J22" s="310"/>
      <c r="K22" s="191"/>
    </row>
    <row r="23" spans="2:11" customFormat="1" ht="15" customHeight="1">
      <c r="B23" s="194"/>
      <c r="C23" s="195"/>
      <c r="D23" s="195"/>
      <c r="E23" s="197" t="s">
        <v>983</v>
      </c>
      <c r="F23" s="310" t="s">
        <v>984</v>
      </c>
      <c r="G23" s="310"/>
      <c r="H23" s="310"/>
      <c r="I23" s="310"/>
      <c r="J23" s="310"/>
      <c r="K23" s="191"/>
    </row>
    <row r="24" spans="2:11" customFormat="1" ht="12.75" customHeight="1">
      <c r="B24" s="194"/>
      <c r="C24" s="195"/>
      <c r="D24" s="195"/>
      <c r="E24" s="195"/>
      <c r="F24" s="195"/>
      <c r="G24" s="195"/>
      <c r="H24" s="195"/>
      <c r="I24" s="195"/>
      <c r="J24" s="195"/>
      <c r="K24" s="191"/>
    </row>
    <row r="25" spans="2:11" customFormat="1" ht="15" customHeight="1">
      <c r="B25" s="194"/>
      <c r="C25" s="310" t="s">
        <v>985</v>
      </c>
      <c r="D25" s="310"/>
      <c r="E25" s="310"/>
      <c r="F25" s="310"/>
      <c r="G25" s="310"/>
      <c r="H25" s="310"/>
      <c r="I25" s="310"/>
      <c r="J25" s="310"/>
      <c r="K25" s="191"/>
    </row>
    <row r="26" spans="2:11" customFormat="1" ht="15" customHeight="1">
      <c r="B26" s="194"/>
      <c r="C26" s="310" t="s">
        <v>986</v>
      </c>
      <c r="D26" s="310"/>
      <c r="E26" s="310"/>
      <c r="F26" s="310"/>
      <c r="G26" s="310"/>
      <c r="H26" s="310"/>
      <c r="I26" s="310"/>
      <c r="J26" s="310"/>
      <c r="K26" s="191"/>
    </row>
    <row r="27" spans="2:11" customFormat="1" ht="15" customHeight="1">
      <c r="B27" s="194"/>
      <c r="C27" s="193"/>
      <c r="D27" s="310" t="s">
        <v>987</v>
      </c>
      <c r="E27" s="310"/>
      <c r="F27" s="310"/>
      <c r="G27" s="310"/>
      <c r="H27" s="310"/>
      <c r="I27" s="310"/>
      <c r="J27" s="310"/>
      <c r="K27" s="191"/>
    </row>
    <row r="28" spans="2:11" customFormat="1" ht="15" customHeight="1">
      <c r="B28" s="194"/>
      <c r="C28" s="195"/>
      <c r="D28" s="310" t="s">
        <v>988</v>
      </c>
      <c r="E28" s="310"/>
      <c r="F28" s="310"/>
      <c r="G28" s="310"/>
      <c r="H28" s="310"/>
      <c r="I28" s="310"/>
      <c r="J28" s="310"/>
      <c r="K28" s="191"/>
    </row>
    <row r="29" spans="2:11" customFormat="1" ht="12.75" customHeight="1">
      <c r="B29" s="194"/>
      <c r="C29" s="195"/>
      <c r="D29" s="195"/>
      <c r="E29" s="195"/>
      <c r="F29" s="195"/>
      <c r="G29" s="195"/>
      <c r="H29" s="195"/>
      <c r="I29" s="195"/>
      <c r="J29" s="195"/>
      <c r="K29" s="191"/>
    </row>
    <row r="30" spans="2:11" customFormat="1" ht="15" customHeight="1">
      <c r="B30" s="194"/>
      <c r="C30" s="195"/>
      <c r="D30" s="310" t="s">
        <v>989</v>
      </c>
      <c r="E30" s="310"/>
      <c r="F30" s="310"/>
      <c r="G30" s="310"/>
      <c r="H30" s="310"/>
      <c r="I30" s="310"/>
      <c r="J30" s="310"/>
      <c r="K30" s="191"/>
    </row>
    <row r="31" spans="2:11" customFormat="1" ht="15" customHeight="1">
      <c r="B31" s="194"/>
      <c r="C31" s="195"/>
      <c r="D31" s="310" t="s">
        <v>990</v>
      </c>
      <c r="E31" s="310"/>
      <c r="F31" s="310"/>
      <c r="G31" s="310"/>
      <c r="H31" s="310"/>
      <c r="I31" s="310"/>
      <c r="J31" s="310"/>
      <c r="K31" s="191"/>
    </row>
    <row r="32" spans="2:11" customFormat="1" ht="12.75" customHeight="1">
      <c r="B32" s="194"/>
      <c r="C32" s="195"/>
      <c r="D32" s="195"/>
      <c r="E32" s="195"/>
      <c r="F32" s="195"/>
      <c r="G32" s="195"/>
      <c r="H32" s="195"/>
      <c r="I32" s="195"/>
      <c r="J32" s="195"/>
      <c r="K32" s="191"/>
    </row>
    <row r="33" spans="2:11" customFormat="1" ht="15" customHeight="1">
      <c r="B33" s="194"/>
      <c r="C33" s="195"/>
      <c r="D33" s="310" t="s">
        <v>991</v>
      </c>
      <c r="E33" s="310"/>
      <c r="F33" s="310"/>
      <c r="G33" s="310"/>
      <c r="H33" s="310"/>
      <c r="I33" s="310"/>
      <c r="J33" s="310"/>
      <c r="K33" s="191"/>
    </row>
    <row r="34" spans="2:11" customFormat="1" ht="15" customHeight="1">
      <c r="B34" s="194"/>
      <c r="C34" s="195"/>
      <c r="D34" s="310" t="s">
        <v>992</v>
      </c>
      <c r="E34" s="310"/>
      <c r="F34" s="310"/>
      <c r="G34" s="310"/>
      <c r="H34" s="310"/>
      <c r="I34" s="310"/>
      <c r="J34" s="310"/>
      <c r="K34" s="191"/>
    </row>
    <row r="35" spans="2:11" customFormat="1" ht="15" customHeight="1">
      <c r="B35" s="194"/>
      <c r="C35" s="195"/>
      <c r="D35" s="310" t="s">
        <v>993</v>
      </c>
      <c r="E35" s="310"/>
      <c r="F35" s="310"/>
      <c r="G35" s="310"/>
      <c r="H35" s="310"/>
      <c r="I35" s="310"/>
      <c r="J35" s="310"/>
      <c r="K35" s="191"/>
    </row>
    <row r="36" spans="2:11" customFormat="1" ht="15" customHeight="1">
      <c r="B36" s="194"/>
      <c r="C36" s="195"/>
      <c r="D36" s="193"/>
      <c r="E36" s="196" t="s">
        <v>124</v>
      </c>
      <c r="F36" s="193"/>
      <c r="G36" s="310" t="s">
        <v>994</v>
      </c>
      <c r="H36" s="310"/>
      <c r="I36" s="310"/>
      <c r="J36" s="310"/>
      <c r="K36" s="191"/>
    </row>
    <row r="37" spans="2:11" customFormat="1" ht="30.75" customHeight="1">
      <c r="B37" s="194"/>
      <c r="C37" s="195"/>
      <c r="D37" s="193"/>
      <c r="E37" s="196" t="s">
        <v>995</v>
      </c>
      <c r="F37" s="193"/>
      <c r="G37" s="310" t="s">
        <v>996</v>
      </c>
      <c r="H37" s="310"/>
      <c r="I37" s="310"/>
      <c r="J37" s="310"/>
      <c r="K37" s="191"/>
    </row>
    <row r="38" spans="2:11" customFormat="1" ht="15" customHeight="1">
      <c r="B38" s="194"/>
      <c r="C38" s="195"/>
      <c r="D38" s="193"/>
      <c r="E38" s="196" t="s">
        <v>55</v>
      </c>
      <c r="F38" s="193"/>
      <c r="G38" s="310" t="s">
        <v>997</v>
      </c>
      <c r="H38" s="310"/>
      <c r="I38" s="310"/>
      <c r="J38" s="310"/>
      <c r="K38" s="191"/>
    </row>
    <row r="39" spans="2:11" customFormat="1" ht="15" customHeight="1">
      <c r="B39" s="194"/>
      <c r="C39" s="195"/>
      <c r="D39" s="193"/>
      <c r="E39" s="196" t="s">
        <v>56</v>
      </c>
      <c r="F39" s="193"/>
      <c r="G39" s="310" t="s">
        <v>998</v>
      </c>
      <c r="H39" s="310"/>
      <c r="I39" s="310"/>
      <c r="J39" s="310"/>
      <c r="K39" s="191"/>
    </row>
    <row r="40" spans="2:11" customFormat="1" ht="15" customHeight="1">
      <c r="B40" s="194"/>
      <c r="C40" s="195"/>
      <c r="D40" s="193"/>
      <c r="E40" s="196" t="s">
        <v>125</v>
      </c>
      <c r="F40" s="193"/>
      <c r="G40" s="310" t="s">
        <v>999</v>
      </c>
      <c r="H40" s="310"/>
      <c r="I40" s="310"/>
      <c r="J40" s="310"/>
      <c r="K40" s="191"/>
    </row>
    <row r="41" spans="2:11" customFormat="1" ht="15" customHeight="1">
      <c r="B41" s="194"/>
      <c r="C41" s="195"/>
      <c r="D41" s="193"/>
      <c r="E41" s="196" t="s">
        <v>126</v>
      </c>
      <c r="F41" s="193"/>
      <c r="G41" s="310" t="s">
        <v>1000</v>
      </c>
      <c r="H41" s="310"/>
      <c r="I41" s="310"/>
      <c r="J41" s="310"/>
      <c r="K41" s="191"/>
    </row>
    <row r="42" spans="2:11" customFormat="1" ht="15" customHeight="1">
      <c r="B42" s="194"/>
      <c r="C42" s="195"/>
      <c r="D42" s="193"/>
      <c r="E42" s="196" t="s">
        <v>1001</v>
      </c>
      <c r="F42" s="193"/>
      <c r="G42" s="310" t="s">
        <v>1002</v>
      </c>
      <c r="H42" s="310"/>
      <c r="I42" s="310"/>
      <c r="J42" s="310"/>
      <c r="K42" s="191"/>
    </row>
    <row r="43" spans="2:11" customFormat="1" ht="15" customHeight="1">
      <c r="B43" s="194"/>
      <c r="C43" s="195"/>
      <c r="D43" s="193"/>
      <c r="E43" s="196"/>
      <c r="F43" s="193"/>
      <c r="G43" s="310" t="s">
        <v>1003</v>
      </c>
      <c r="H43" s="310"/>
      <c r="I43" s="310"/>
      <c r="J43" s="310"/>
      <c r="K43" s="191"/>
    </row>
    <row r="44" spans="2:11" customFormat="1" ht="15" customHeight="1">
      <c r="B44" s="194"/>
      <c r="C44" s="195"/>
      <c r="D44" s="193"/>
      <c r="E44" s="196" t="s">
        <v>1004</v>
      </c>
      <c r="F44" s="193"/>
      <c r="G44" s="310" t="s">
        <v>1005</v>
      </c>
      <c r="H44" s="310"/>
      <c r="I44" s="310"/>
      <c r="J44" s="310"/>
      <c r="K44" s="191"/>
    </row>
    <row r="45" spans="2:11" customFormat="1" ht="15" customHeight="1">
      <c r="B45" s="194"/>
      <c r="C45" s="195"/>
      <c r="D45" s="193"/>
      <c r="E45" s="196" t="s">
        <v>128</v>
      </c>
      <c r="F45" s="193"/>
      <c r="G45" s="310" t="s">
        <v>1006</v>
      </c>
      <c r="H45" s="310"/>
      <c r="I45" s="310"/>
      <c r="J45" s="310"/>
      <c r="K45" s="191"/>
    </row>
    <row r="46" spans="2:11" customFormat="1" ht="12.75" customHeight="1">
      <c r="B46" s="194"/>
      <c r="C46" s="195"/>
      <c r="D46" s="193"/>
      <c r="E46" s="193"/>
      <c r="F46" s="193"/>
      <c r="G46" s="193"/>
      <c r="H46" s="193"/>
      <c r="I46" s="193"/>
      <c r="J46" s="193"/>
      <c r="K46" s="191"/>
    </row>
    <row r="47" spans="2:11" customFormat="1" ht="15" customHeight="1">
      <c r="B47" s="194"/>
      <c r="C47" s="195"/>
      <c r="D47" s="310" t="s">
        <v>1007</v>
      </c>
      <c r="E47" s="310"/>
      <c r="F47" s="310"/>
      <c r="G47" s="310"/>
      <c r="H47" s="310"/>
      <c r="I47" s="310"/>
      <c r="J47" s="310"/>
      <c r="K47" s="191"/>
    </row>
    <row r="48" spans="2:11" customFormat="1" ht="15" customHeight="1">
      <c r="B48" s="194"/>
      <c r="C48" s="195"/>
      <c r="D48" s="195"/>
      <c r="E48" s="310" t="s">
        <v>1008</v>
      </c>
      <c r="F48" s="310"/>
      <c r="G48" s="310"/>
      <c r="H48" s="310"/>
      <c r="I48" s="310"/>
      <c r="J48" s="310"/>
      <c r="K48" s="191"/>
    </row>
    <row r="49" spans="2:11" customFormat="1" ht="15" customHeight="1">
      <c r="B49" s="194"/>
      <c r="C49" s="195"/>
      <c r="D49" s="195"/>
      <c r="E49" s="310" t="s">
        <v>1009</v>
      </c>
      <c r="F49" s="310"/>
      <c r="G49" s="310"/>
      <c r="H49" s="310"/>
      <c r="I49" s="310"/>
      <c r="J49" s="310"/>
      <c r="K49" s="191"/>
    </row>
    <row r="50" spans="2:11" customFormat="1" ht="15" customHeight="1">
      <c r="B50" s="194"/>
      <c r="C50" s="195"/>
      <c r="D50" s="195"/>
      <c r="E50" s="310" t="s">
        <v>1010</v>
      </c>
      <c r="F50" s="310"/>
      <c r="G50" s="310"/>
      <c r="H50" s="310"/>
      <c r="I50" s="310"/>
      <c r="J50" s="310"/>
      <c r="K50" s="191"/>
    </row>
    <row r="51" spans="2:11" customFormat="1" ht="15" customHeight="1">
      <c r="B51" s="194"/>
      <c r="C51" s="195"/>
      <c r="D51" s="310" t="s">
        <v>1011</v>
      </c>
      <c r="E51" s="310"/>
      <c r="F51" s="310"/>
      <c r="G51" s="310"/>
      <c r="H51" s="310"/>
      <c r="I51" s="310"/>
      <c r="J51" s="310"/>
      <c r="K51" s="191"/>
    </row>
    <row r="52" spans="2:11" customFormat="1" ht="25.5" customHeight="1">
      <c r="B52" s="190"/>
      <c r="C52" s="311" t="s">
        <v>1012</v>
      </c>
      <c r="D52" s="311"/>
      <c r="E52" s="311"/>
      <c r="F52" s="311"/>
      <c r="G52" s="311"/>
      <c r="H52" s="311"/>
      <c r="I52" s="311"/>
      <c r="J52" s="311"/>
      <c r="K52" s="191"/>
    </row>
    <row r="53" spans="2:11" customFormat="1" ht="5.25" customHeight="1">
      <c r="B53" s="190"/>
      <c r="C53" s="192"/>
      <c r="D53" s="192"/>
      <c r="E53" s="192"/>
      <c r="F53" s="192"/>
      <c r="G53" s="192"/>
      <c r="H53" s="192"/>
      <c r="I53" s="192"/>
      <c r="J53" s="192"/>
      <c r="K53" s="191"/>
    </row>
    <row r="54" spans="2:11" customFormat="1" ht="15" customHeight="1">
      <c r="B54" s="190"/>
      <c r="C54" s="310" t="s">
        <v>1013</v>
      </c>
      <c r="D54" s="310"/>
      <c r="E54" s="310"/>
      <c r="F54" s="310"/>
      <c r="G54" s="310"/>
      <c r="H54" s="310"/>
      <c r="I54" s="310"/>
      <c r="J54" s="310"/>
      <c r="K54" s="191"/>
    </row>
    <row r="55" spans="2:11" customFormat="1" ht="15" customHeight="1">
      <c r="B55" s="190"/>
      <c r="C55" s="310" t="s">
        <v>1014</v>
      </c>
      <c r="D55" s="310"/>
      <c r="E55" s="310"/>
      <c r="F55" s="310"/>
      <c r="G55" s="310"/>
      <c r="H55" s="310"/>
      <c r="I55" s="310"/>
      <c r="J55" s="310"/>
      <c r="K55" s="191"/>
    </row>
    <row r="56" spans="2:11" customFormat="1" ht="12.75" customHeight="1">
      <c r="B56" s="190"/>
      <c r="C56" s="193"/>
      <c r="D56" s="193"/>
      <c r="E56" s="193"/>
      <c r="F56" s="193"/>
      <c r="G56" s="193"/>
      <c r="H56" s="193"/>
      <c r="I56" s="193"/>
      <c r="J56" s="193"/>
      <c r="K56" s="191"/>
    </row>
    <row r="57" spans="2:11" customFormat="1" ht="15" customHeight="1">
      <c r="B57" s="190"/>
      <c r="C57" s="310" t="s">
        <v>1015</v>
      </c>
      <c r="D57" s="310"/>
      <c r="E57" s="310"/>
      <c r="F57" s="310"/>
      <c r="G57" s="310"/>
      <c r="H57" s="310"/>
      <c r="I57" s="310"/>
      <c r="J57" s="310"/>
      <c r="K57" s="191"/>
    </row>
    <row r="58" spans="2:11" customFormat="1" ht="15" customHeight="1">
      <c r="B58" s="190"/>
      <c r="C58" s="195"/>
      <c r="D58" s="310" t="s">
        <v>1016</v>
      </c>
      <c r="E58" s="310"/>
      <c r="F58" s="310"/>
      <c r="G58" s="310"/>
      <c r="H58" s="310"/>
      <c r="I58" s="310"/>
      <c r="J58" s="310"/>
      <c r="K58" s="191"/>
    </row>
    <row r="59" spans="2:11" customFormat="1" ht="15" customHeight="1">
      <c r="B59" s="190"/>
      <c r="C59" s="195"/>
      <c r="D59" s="310" t="s">
        <v>1017</v>
      </c>
      <c r="E59" s="310"/>
      <c r="F59" s="310"/>
      <c r="G59" s="310"/>
      <c r="H59" s="310"/>
      <c r="I59" s="310"/>
      <c r="J59" s="310"/>
      <c r="K59" s="191"/>
    </row>
    <row r="60" spans="2:11" customFormat="1" ht="15" customHeight="1">
      <c r="B60" s="190"/>
      <c r="C60" s="195"/>
      <c r="D60" s="310" t="s">
        <v>1018</v>
      </c>
      <c r="E60" s="310"/>
      <c r="F60" s="310"/>
      <c r="G60" s="310"/>
      <c r="H60" s="310"/>
      <c r="I60" s="310"/>
      <c r="J60" s="310"/>
      <c r="K60" s="191"/>
    </row>
    <row r="61" spans="2:11" customFormat="1" ht="15" customHeight="1">
      <c r="B61" s="190"/>
      <c r="C61" s="195"/>
      <c r="D61" s="310" t="s">
        <v>1019</v>
      </c>
      <c r="E61" s="310"/>
      <c r="F61" s="310"/>
      <c r="G61" s="310"/>
      <c r="H61" s="310"/>
      <c r="I61" s="310"/>
      <c r="J61" s="310"/>
      <c r="K61" s="191"/>
    </row>
    <row r="62" spans="2:11" customFormat="1" ht="15" customHeight="1">
      <c r="B62" s="190"/>
      <c r="C62" s="195"/>
      <c r="D62" s="313" t="s">
        <v>1020</v>
      </c>
      <c r="E62" s="313"/>
      <c r="F62" s="313"/>
      <c r="G62" s="313"/>
      <c r="H62" s="313"/>
      <c r="I62" s="313"/>
      <c r="J62" s="313"/>
      <c r="K62" s="191"/>
    </row>
    <row r="63" spans="2:11" customFormat="1" ht="15" customHeight="1">
      <c r="B63" s="190"/>
      <c r="C63" s="195"/>
      <c r="D63" s="310" t="s">
        <v>1021</v>
      </c>
      <c r="E63" s="310"/>
      <c r="F63" s="310"/>
      <c r="G63" s="310"/>
      <c r="H63" s="310"/>
      <c r="I63" s="310"/>
      <c r="J63" s="310"/>
      <c r="K63" s="191"/>
    </row>
    <row r="64" spans="2:11" customFormat="1" ht="12.75" customHeight="1">
      <c r="B64" s="190"/>
      <c r="C64" s="195"/>
      <c r="D64" s="195"/>
      <c r="E64" s="198"/>
      <c r="F64" s="195"/>
      <c r="G64" s="195"/>
      <c r="H64" s="195"/>
      <c r="I64" s="195"/>
      <c r="J64" s="195"/>
      <c r="K64" s="191"/>
    </row>
    <row r="65" spans="2:11" customFormat="1" ht="15" customHeight="1">
      <c r="B65" s="190"/>
      <c r="C65" s="195"/>
      <c r="D65" s="310" t="s">
        <v>1022</v>
      </c>
      <c r="E65" s="310"/>
      <c r="F65" s="310"/>
      <c r="G65" s="310"/>
      <c r="H65" s="310"/>
      <c r="I65" s="310"/>
      <c r="J65" s="310"/>
      <c r="K65" s="191"/>
    </row>
    <row r="66" spans="2:11" customFormat="1" ht="15" customHeight="1">
      <c r="B66" s="190"/>
      <c r="C66" s="195"/>
      <c r="D66" s="313" t="s">
        <v>1023</v>
      </c>
      <c r="E66" s="313"/>
      <c r="F66" s="313"/>
      <c r="G66" s="313"/>
      <c r="H66" s="313"/>
      <c r="I66" s="313"/>
      <c r="J66" s="313"/>
      <c r="K66" s="191"/>
    </row>
    <row r="67" spans="2:11" customFormat="1" ht="15" customHeight="1">
      <c r="B67" s="190"/>
      <c r="C67" s="195"/>
      <c r="D67" s="310" t="s">
        <v>1024</v>
      </c>
      <c r="E67" s="310"/>
      <c r="F67" s="310"/>
      <c r="G67" s="310"/>
      <c r="H67" s="310"/>
      <c r="I67" s="310"/>
      <c r="J67" s="310"/>
      <c r="K67" s="191"/>
    </row>
    <row r="68" spans="2:11" customFormat="1" ht="15" customHeight="1">
      <c r="B68" s="190"/>
      <c r="C68" s="195"/>
      <c r="D68" s="310" t="s">
        <v>1025</v>
      </c>
      <c r="E68" s="310"/>
      <c r="F68" s="310"/>
      <c r="G68" s="310"/>
      <c r="H68" s="310"/>
      <c r="I68" s="310"/>
      <c r="J68" s="310"/>
      <c r="K68" s="191"/>
    </row>
    <row r="69" spans="2:11" customFormat="1" ht="15" customHeight="1">
      <c r="B69" s="190"/>
      <c r="C69" s="195"/>
      <c r="D69" s="310" t="s">
        <v>1026</v>
      </c>
      <c r="E69" s="310"/>
      <c r="F69" s="310"/>
      <c r="G69" s="310"/>
      <c r="H69" s="310"/>
      <c r="I69" s="310"/>
      <c r="J69" s="310"/>
      <c r="K69" s="191"/>
    </row>
    <row r="70" spans="2:11" customFormat="1" ht="15" customHeight="1">
      <c r="B70" s="190"/>
      <c r="C70" s="195"/>
      <c r="D70" s="310" t="s">
        <v>1027</v>
      </c>
      <c r="E70" s="310"/>
      <c r="F70" s="310"/>
      <c r="G70" s="310"/>
      <c r="H70" s="310"/>
      <c r="I70" s="310"/>
      <c r="J70" s="310"/>
      <c r="K70" s="191"/>
    </row>
    <row r="71" spans="2:11" customFormat="1" ht="12.75" customHeight="1">
      <c r="B71" s="199"/>
      <c r="C71" s="200"/>
      <c r="D71" s="200"/>
      <c r="E71" s="200"/>
      <c r="F71" s="200"/>
      <c r="G71" s="200"/>
      <c r="H71" s="200"/>
      <c r="I71" s="200"/>
      <c r="J71" s="200"/>
      <c r="K71" s="201"/>
    </row>
    <row r="72" spans="2:11" customFormat="1" ht="18.75" customHeight="1">
      <c r="B72" s="202"/>
      <c r="C72" s="202"/>
      <c r="D72" s="202"/>
      <c r="E72" s="202"/>
      <c r="F72" s="202"/>
      <c r="G72" s="202"/>
      <c r="H72" s="202"/>
      <c r="I72" s="202"/>
      <c r="J72" s="202"/>
      <c r="K72" s="203"/>
    </row>
    <row r="73" spans="2:11" customFormat="1" ht="18.75" customHeight="1">
      <c r="B73" s="203"/>
      <c r="C73" s="203"/>
      <c r="D73" s="203"/>
      <c r="E73" s="203"/>
      <c r="F73" s="203"/>
      <c r="G73" s="203"/>
      <c r="H73" s="203"/>
      <c r="I73" s="203"/>
      <c r="J73" s="203"/>
      <c r="K73" s="203"/>
    </row>
    <row r="74" spans="2:11" customFormat="1" ht="7.5" customHeight="1">
      <c r="B74" s="204"/>
      <c r="C74" s="205"/>
      <c r="D74" s="205"/>
      <c r="E74" s="205"/>
      <c r="F74" s="205"/>
      <c r="G74" s="205"/>
      <c r="H74" s="205"/>
      <c r="I74" s="205"/>
      <c r="J74" s="205"/>
      <c r="K74" s="206"/>
    </row>
    <row r="75" spans="2:11" customFormat="1" ht="45" customHeight="1">
      <c r="B75" s="207"/>
      <c r="C75" s="314" t="s">
        <v>1028</v>
      </c>
      <c r="D75" s="314"/>
      <c r="E75" s="314"/>
      <c r="F75" s="314"/>
      <c r="G75" s="314"/>
      <c r="H75" s="314"/>
      <c r="I75" s="314"/>
      <c r="J75" s="314"/>
      <c r="K75" s="208"/>
    </row>
    <row r="76" spans="2:11" customFormat="1" ht="17.25" customHeight="1">
      <c r="B76" s="207"/>
      <c r="C76" s="209" t="s">
        <v>1029</v>
      </c>
      <c r="D76" s="209"/>
      <c r="E76" s="209"/>
      <c r="F76" s="209" t="s">
        <v>1030</v>
      </c>
      <c r="G76" s="210"/>
      <c r="H76" s="209" t="s">
        <v>56</v>
      </c>
      <c r="I76" s="209" t="s">
        <v>59</v>
      </c>
      <c r="J76" s="209" t="s">
        <v>1031</v>
      </c>
      <c r="K76" s="208"/>
    </row>
    <row r="77" spans="2:11" customFormat="1" ht="17.25" customHeight="1">
      <c r="B77" s="207"/>
      <c r="C77" s="211" t="s">
        <v>1032</v>
      </c>
      <c r="D77" s="211"/>
      <c r="E77" s="211"/>
      <c r="F77" s="212" t="s">
        <v>1033</v>
      </c>
      <c r="G77" s="213"/>
      <c r="H77" s="211"/>
      <c r="I77" s="211"/>
      <c r="J77" s="211" t="s">
        <v>1034</v>
      </c>
      <c r="K77" s="208"/>
    </row>
    <row r="78" spans="2:11" customFormat="1" ht="5.25" customHeight="1">
      <c r="B78" s="207"/>
      <c r="C78" s="214"/>
      <c r="D78" s="214"/>
      <c r="E78" s="214"/>
      <c r="F78" s="214"/>
      <c r="G78" s="215"/>
      <c r="H78" s="214"/>
      <c r="I78" s="214"/>
      <c r="J78" s="214"/>
      <c r="K78" s="208"/>
    </row>
    <row r="79" spans="2:11" customFormat="1" ht="15" customHeight="1">
      <c r="B79" s="207"/>
      <c r="C79" s="196" t="s">
        <v>55</v>
      </c>
      <c r="D79" s="216"/>
      <c r="E79" s="216"/>
      <c r="F79" s="217" t="s">
        <v>1035</v>
      </c>
      <c r="G79" s="218"/>
      <c r="H79" s="196" t="s">
        <v>1036</v>
      </c>
      <c r="I79" s="196" t="s">
        <v>1037</v>
      </c>
      <c r="J79" s="196">
        <v>20</v>
      </c>
      <c r="K79" s="208"/>
    </row>
    <row r="80" spans="2:11" customFormat="1" ht="15" customHeight="1">
      <c r="B80" s="207"/>
      <c r="C80" s="196" t="s">
        <v>1038</v>
      </c>
      <c r="D80" s="196"/>
      <c r="E80" s="196"/>
      <c r="F80" s="217" t="s">
        <v>1035</v>
      </c>
      <c r="G80" s="218"/>
      <c r="H80" s="196" t="s">
        <v>1039</v>
      </c>
      <c r="I80" s="196" t="s">
        <v>1037</v>
      </c>
      <c r="J80" s="196">
        <v>120</v>
      </c>
      <c r="K80" s="208"/>
    </row>
    <row r="81" spans="2:11" customFormat="1" ht="15" customHeight="1">
      <c r="B81" s="219"/>
      <c r="C81" s="196" t="s">
        <v>1040</v>
      </c>
      <c r="D81" s="196"/>
      <c r="E81" s="196"/>
      <c r="F81" s="217" t="s">
        <v>1041</v>
      </c>
      <c r="G81" s="218"/>
      <c r="H81" s="196" t="s">
        <v>1042</v>
      </c>
      <c r="I81" s="196" t="s">
        <v>1037</v>
      </c>
      <c r="J81" s="196">
        <v>50</v>
      </c>
      <c r="K81" s="208"/>
    </row>
    <row r="82" spans="2:11" customFormat="1" ht="15" customHeight="1">
      <c r="B82" s="219"/>
      <c r="C82" s="196" t="s">
        <v>1043</v>
      </c>
      <c r="D82" s="196"/>
      <c r="E82" s="196"/>
      <c r="F82" s="217" t="s">
        <v>1035</v>
      </c>
      <c r="G82" s="218"/>
      <c r="H82" s="196" t="s">
        <v>1044</v>
      </c>
      <c r="I82" s="196" t="s">
        <v>1045</v>
      </c>
      <c r="J82" s="196"/>
      <c r="K82" s="208"/>
    </row>
    <row r="83" spans="2:11" customFormat="1" ht="15" customHeight="1">
      <c r="B83" s="219"/>
      <c r="C83" s="196" t="s">
        <v>1046</v>
      </c>
      <c r="D83" s="196"/>
      <c r="E83" s="196"/>
      <c r="F83" s="217" t="s">
        <v>1041</v>
      </c>
      <c r="G83" s="196"/>
      <c r="H83" s="196" t="s">
        <v>1047</v>
      </c>
      <c r="I83" s="196" t="s">
        <v>1037</v>
      </c>
      <c r="J83" s="196">
        <v>15</v>
      </c>
      <c r="K83" s="208"/>
    </row>
    <row r="84" spans="2:11" customFormat="1" ht="15" customHeight="1">
      <c r="B84" s="219"/>
      <c r="C84" s="196" t="s">
        <v>1048</v>
      </c>
      <c r="D84" s="196"/>
      <c r="E84" s="196"/>
      <c r="F84" s="217" t="s">
        <v>1041</v>
      </c>
      <c r="G84" s="196"/>
      <c r="H84" s="196" t="s">
        <v>1049</v>
      </c>
      <c r="I84" s="196" t="s">
        <v>1037</v>
      </c>
      <c r="J84" s="196">
        <v>15</v>
      </c>
      <c r="K84" s="208"/>
    </row>
    <row r="85" spans="2:11" customFormat="1" ht="15" customHeight="1">
      <c r="B85" s="219"/>
      <c r="C85" s="196" t="s">
        <v>1050</v>
      </c>
      <c r="D85" s="196"/>
      <c r="E85" s="196"/>
      <c r="F85" s="217" t="s">
        <v>1041</v>
      </c>
      <c r="G85" s="196"/>
      <c r="H85" s="196" t="s">
        <v>1051</v>
      </c>
      <c r="I85" s="196" t="s">
        <v>1037</v>
      </c>
      <c r="J85" s="196">
        <v>20</v>
      </c>
      <c r="K85" s="208"/>
    </row>
    <row r="86" spans="2:11" customFormat="1" ht="15" customHeight="1">
      <c r="B86" s="219"/>
      <c r="C86" s="196" t="s">
        <v>1052</v>
      </c>
      <c r="D86" s="196"/>
      <c r="E86" s="196"/>
      <c r="F86" s="217" t="s">
        <v>1041</v>
      </c>
      <c r="G86" s="196"/>
      <c r="H86" s="196" t="s">
        <v>1053</v>
      </c>
      <c r="I86" s="196" t="s">
        <v>1037</v>
      </c>
      <c r="J86" s="196">
        <v>20</v>
      </c>
      <c r="K86" s="208"/>
    </row>
    <row r="87" spans="2:11" customFormat="1" ht="15" customHeight="1">
      <c r="B87" s="219"/>
      <c r="C87" s="196" t="s">
        <v>1054</v>
      </c>
      <c r="D87" s="196"/>
      <c r="E87" s="196"/>
      <c r="F87" s="217" t="s">
        <v>1041</v>
      </c>
      <c r="G87" s="218"/>
      <c r="H87" s="196" t="s">
        <v>1055</v>
      </c>
      <c r="I87" s="196" t="s">
        <v>1037</v>
      </c>
      <c r="J87" s="196">
        <v>50</v>
      </c>
      <c r="K87" s="208"/>
    </row>
    <row r="88" spans="2:11" customFormat="1" ht="15" customHeight="1">
      <c r="B88" s="219"/>
      <c r="C88" s="196" t="s">
        <v>1056</v>
      </c>
      <c r="D88" s="196"/>
      <c r="E88" s="196"/>
      <c r="F88" s="217" t="s">
        <v>1041</v>
      </c>
      <c r="G88" s="218"/>
      <c r="H88" s="196" t="s">
        <v>1057</v>
      </c>
      <c r="I88" s="196" t="s">
        <v>1037</v>
      </c>
      <c r="J88" s="196">
        <v>20</v>
      </c>
      <c r="K88" s="208"/>
    </row>
    <row r="89" spans="2:11" customFormat="1" ht="15" customHeight="1">
      <c r="B89" s="219"/>
      <c r="C89" s="196" t="s">
        <v>1058</v>
      </c>
      <c r="D89" s="196"/>
      <c r="E89" s="196"/>
      <c r="F89" s="217" t="s">
        <v>1041</v>
      </c>
      <c r="G89" s="218"/>
      <c r="H89" s="196" t="s">
        <v>1059</v>
      </c>
      <c r="I89" s="196" t="s">
        <v>1037</v>
      </c>
      <c r="J89" s="196">
        <v>20</v>
      </c>
      <c r="K89" s="208"/>
    </row>
    <row r="90" spans="2:11" customFormat="1" ht="15" customHeight="1">
      <c r="B90" s="219"/>
      <c r="C90" s="196" t="s">
        <v>1060</v>
      </c>
      <c r="D90" s="196"/>
      <c r="E90" s="196"/>
      <c r="F90" s="217" t="s">
        <v>1041</v>
      </c>
      <c r="G90" s="218"/>
      <c r="H90" s="196" t="s">
        <v>1061</v>
      </c>
      <c r="I90" s="196" t="s">
        <v>1037</v>
      </c>
      <c r="J90" s="196">
        <v>50</v>
      </c>
      <c r="K90" s="208"/>
    </row>
    <row r="91" spans="2:11" customFormat="1" ht="15" customHeight="1">
      <c r="B91" s="219"/>
      <c r="C91" s="196" t="s">
        <v>1062</v>
      </c>
      <c r="D91" s="196"/>
      <c r="E91" s="196"/>
      <c r="F91" s="217" t="s">
        <v>1041</v>
      </c>
      <c r="G91" s="218"/>
      <c r="H91" s="196" t="s">
        <v>1062</v>
      </c>
      <c r="I91" s="196" t="s">
        <v>1037</v>
      </c>
      <c r="J91" s="196">
        <v>50</v>
      </c>
      <c r="K91" s="208"/>
    </row>
    <row r="92" spans="2:11" customFormat="1" ht="15" customHeight="1">
      <c r="B92" s="219"/>
      <c r="C92" s="196" t="s">
        <v>1063</v>
      </c>
      <c r="D92" s="196"/>
      <c r="E92" s="196"/>
      <c r="F92" s="217" t="s">
        <v>1041</v>
      </c>
      <c r="G92" s="218"/>
      <c r="H92" s="196" t="s">
        <v>1064</v>
      </c>
      <c r="I92" s="196" t="s">
        <v>1037</v>
      </c>
      <c r="J92" s="196">
        <v>255</v>
      </c>
      <c r="K92" s="208"/>
    </row>
    <row r="93" spans="2:11" customFormat="1" ht="15" customHeight="1">
      <c r="B93" s="219"/>
      <c r="C93" s="196" t="s">
        <v>1065</v>
      </c>
      <c r="D93" s="196"/>
      <c r="E93" s="196"/>
      <c r="F93" s="217" t="s">
        <v>1035</v>
      </c>
      <c r="G93" s="218"/>
      <c r="H93" s="196" t="s">
        <v>1066</v>
      </c>
      <c r="I93" s="196" t="s">
        <v>1067</v>
      </c>
      <c r="J93" s="196"/>
      <c r="K93" s="208"/>
    </row>
    <row r="94" spans="2:11" customFormat="1" ht="15" customHeight="1">
      <c r="B94" s="219"/>
      <c r="C94" s="196" t="s">
        <v>1068</v>
      </c>
      <c r="D94" s="196"/>
      <c r="E94" s="196"/>
      <c r="F94" s="217" t="s">
        <v>1035</v>
      </c>
      <c r="G94" s="218"/>
      <c r="H94" s="196" t="s">
        <v>1069</v>
      </c>
      <c r="I94" s="196" t="s">
        <v>1070</v>
      </c>
      <c r="J94" s="196"/>
      <c r="K94" s="208"/>
    </row>
    <row r="95" spans="2:11" customFormat="1" ht="15" customHeight="1">
      <c r="B95" s="219"/>
      <c r="C95" s="196" t="s">
        <v>1071</v>
      </c>
      <c r="D95" s="196"/>
      <c r="E95" s="196"/>
      <c r="F95" s="217" t="s">
        <v>1035</v>
      </c>
      <c r="G95" s="218"/>
      <c r="H95" s="196" t="s">
        <v>1071</v>
      </c>
      <c r="I95" s="196" t="s">
        <v>1070</v>
      </c>
      <c r="J95" s="196"/>
      <c r="K95" s="208"/>
    </row>
    <row r="96" spans="2:11" customFormat="1" ht="15" customHeight="1">
      <c r="B96" s="219"/>
      <c r="C96" s="196" t="s">
        <v>40</v>
      </c>
      <c r="D96" s="196"/>
      <c r="E96" s="196"/>
      <c r="F96" s="217" t="s">
        <v>1035</v>
      </c>
      <c r="G96" s="218"/>
      <c r="H96" s="196" t="s">
        <v>1072</v>
      </c>
      <c r="I96" s="196" t="s">
        <v>1070</v>
      </c>
      <c r="J96" s="196"/>
      <c r="K96" s="208"/>
    </row>
    <row r="97" spans="2:11" customFormat="1" ht="15" customHeight="1">
      <c r="B97" s="219"/>
      <c r="C97" s="196" t="s">
        <v>50</v>
      </c>
      <c r="D97" s="196"/>
      <c r="E97" s="196"/>
      <c r="F97" s="217" t="s">
        <v>1035</v>
      </c>
      <c r="G97" s="218"/>
      <c r="H97" s="196" t="s">
        <v>1073</v>
      </c>
      <c r="I97" s="196" t="s">
        <v>1070</v>
      </c>
      <c r="J97" s="196"/>
      <c r="K97" s="208"/>
    </row>
    <row r="98" spans="2:11" customFormat="1" ht="15" customHeight="1">
      <c r="B98" s="220"/>
      <c r="C98" s="221"/>
      <c r="D98" s="221"/>
      <c r="E98" s="221"/>
      <c r="F98" s="221"/>
      <c r="G98" s="221"/>
      <c r="H98" s="221"/>
      <c r="I98" s="221"/>
      <c r="J98" s="221"/>
      <c r="K98" s="222"/>
    </row>
    <row r="99" spans="2:11" customFormat="1" ht="18.75" customHeight="1">
      <c r="B99" s="223"/>
      <c r="C99" s="224"/>
      <c r="D99" s="224"/>
      <c r="E99" s="224"/>
      <c r="F99" s="224"/>
      <c r="G99" s="224"/>
      <c r="H99" s="224"/>
      <c r="I99" s="224"/>
      <c r="J99" s="224"/>
      <c r="K99" s="223"/>
    </row>
    <row r="100" spans="2:11" customFormat="1" ht="18.75" customHeight="1">
      <c r="B100" s="203"/>
      <c r="C100" s="203"/>
      <c r="D100" s="203"/>
      <c r="E100" s="203"/>
      <c r="F100" s="203"/>
      <c r="G100" s="203"/>
      <c r="H100" s="203"/>
      <c r="I100" s="203"/>
      <c r="J100" s="203"/>
      <c r="K100" s="203"/>
    </row>
    <row r="101" spans="2:11" customFormat="1" ht="7.5" customHeight="1">
      <c r="B101" s="204"/>
      <c r="C101" s="205"/>
      <c r="D101" s="205"/>
      <c r="E101" s="205"/>
      <c r="F101" s="205"/>
      <c r="G101" s="205"/>
      <c r="H101" s="205"/>
      <c r="I101" s="205"/>
      <c r="J101" s="205"/>
      <c r="K101" s="206"/>
    </row>
    <row r="102" spans="2:11" customFormat="1" ht="45" customHeight="1">
      <c r="B102" s="207"/>
      <c r="C102" s="314" t="s">
        <v>1074</v>
      </c>
      <c r="D102" s="314"/>
      <c r="E102" s="314"/>
      <c r="F102" s="314"/>
      <c r="G102" s="314"/>
      <c r="H102" s="314"/>
      <c r="I102" s="314"/>
      <c r="J102" s="314"/>
      <c r="K102" s="208"/>
    </row>
    <row r="103" spans="2:11" customFormat="1" ht="17.25" customHeight="1">
      <c r="B103" s="207"/>
      <c r="C103" s="209" t="s">
        <v>1029</v>
      </c>
      <c r="D103" s="209"/>
      <c r="E103" s="209"/>
      <c r="F103" s="209" t="s">
        <v>1030</v>
      </c>
      <c r="G103" s="210"/>
      <c r="H103" s="209" t="s">
        <v>56</v>
      </c>
      <c r="I103" s="209" t="s">
        <v>59</v>
      </c>
      <c r="J103" s="209" t="s">
        <v>1031</v>
      </c>
      <c r="K103" s="208"/>
    </row>
    <row r="104" spans="2:11" customFormat="1" ht="17.25" customHeight="1">
      <c r="B104" s="207"/>
      <c r="C104" s="211" t="s">
        <v>1032</v>
      </c>
      <c r="D104" s="211"/>
      <c r="E104" s="211"/>
      <c r="F104" s="212" t="s">
        <v>1033</v>
      </c>
      <c r="G104" s="213"/>
      <c r="H104" s="211"/>
      <c r="I104" s="211"/>
      <c r="J104" s="211" t="s">
        <v>1034</v>
      </c>
      <c r="K104" s="208"/>
    </row>
    <row r="105" spans="2:11" customFormat="1" ht="5.25" customHeight="1">
      <c r="B105" s="207"/>
      <c r="C105" s="209"/>
      <c r="D105" s="209"/>
      <c r="E105" s="209"/>
      <c r="F105" s="209"/>
      <c r="G105" s="225"/>
      <c r="H105" s="209"/>
      <c r="I105" s="209"/>
      <c r="J105" s="209"/>
      <c r="K105" s="208"/>
    </row>
    <row r="106" spans="2:11" customFormat="1" ht="15" customHeight="1">
      <c r="B106" s="207"/>
      <c r="C106" s="196" t="s">
        <v>55</v>
      </c>
      <c r="D106" s="216"/>
      <c r="E106" s="216"/>
      <c r="F106" s="217" t="s">
        <v>1035</v>
      </c>
      <c r="G106" s="196"/>
      <c r="H106" s="196" t="s">
        <v>1075</v>
      </c>
      <c r="I106" s="196" t="s">
        <v>1037</v>
      </c>
      <c r="J106" s="196">
        <v>20</v>
      </c>
      <c r="K106" s="208"/>
    </row>
    <row r="107" spans="2:11" customFormat="1" ht="15" customHeight="1">
      <c r="B107" s="207"/>
      <c r="C107" s="196" t="s">
        <v>1038</v>
      </c>
      <c r="D107" s="196"/>
      <c r="E107" s="196"/>
      <c r="F107" s="217" t="s">
        <v>1035</v>
      </c>
      <c r="G107" s="196"/>
      <c r="H107" s="196" t="s">
        <v>1075</v>
      </c>
      <c r="I107" s="196" t="s">
        <v>1037</v>
      </c>
      <c r="J107" s="196">
        <v>120</v>
      </c>
      <c r="K107" s="208"/>
    </row>
    <row r="108" spans="2:11" customFormat="1" ht="15" customHeight="1">
      <c r="B108" s="219"/>
      <c r="C108" s="196" t="s">
        <v>1040</v>
      </c>
      <c r="D108" s="196"/>
      <c r="E108" s="196"/>
      <c r="F108" s="217" t="s">
        <v>1041</v>
      </c>
      <c r="G108" s="196"/>
      <c r="H108" s="196" t="s">
        <v>1075</v>
      </c>
      <c r="I108" s="196" t="s">
        <v>1037</v>
      </c>
      <c r="J108" s="196">
        <v>50</v>
      </c>
      <c r="K108" s="208"/>
    </row>
    <row r="109" spans="2:11" customFormat="1" ht="15" customHeight="1">
      <c r="B109" s="219"/>
      <c r="C109" s="196" t="s">
        <v>1043</v>
      </c>
      <c r="D109" s="196"/>
      <c r="E109" s="196"/>
      <c r="F109" s="217" t="s">
        <v>1035</v>
      </c>
      <c r="G109" s="196"/>
      <c r="H109" s="196" t="s">
        <v>1075</v>
      </c>
      <c r="I109" s="196" t="s">
        <v>1045</v>
      </c>
      <c r="J109" s="196"/>
      <c r="K109" s="208"/>
    </row>
    <row r="110" spans="2:11" customFormat="1" ht="15" customHeight="1">
      <c r="B110" s="219"/>
      <c r="C110" s="196" t="s">
        <v>1054</v>
      </c>
      <c r="D110" s="196"/>
      <c r="E110" s="196"/>
      <c r="F110" s="217" t="s">
        <v>1041</v>
      </c>
      <c r="G110" s="196"/>
      <c r="H110" s="196" t="s">
        <v>1075</v>
      </c>
      <c r="I110" s="196" t="s">
        <v>1037</v>
      </c>
      <c r="J110" s="196">
        <v>50</v>
      </c>
      <c r="K110" s="208"/>
    </row>
    <row r="111" spans="2:11" customFormat="1" ht="15" customHeight="1">
      <c r="B111" s="219"/>
      <c r="C111" s="196" t="s">
        <v>1062</v>
      </c>
      <c r="D111" s="196"/>
      <c r="E111" s="196"/>
      <c r="F111" s="217" t="s">
        <v>1041</v>
      </c>
      <c r="G111" s="196"/>
      <c r="H111" s="196" t="s">
        <v>1075</v>
      </c>
      <c r="I111" s="196" t="s">
        <v>1037</v>
      </c>
      <c r="J111" s="196">
        <v>50</v>
      </c>
      <c r="K111" s="208"/>
    </row>
    <row r="112" spans="2:11" customFormat="1" ht="15" customHeight="1">
      <c r="B112" s="219"/>
      <c r="C112" s="196" t="s">
        <v>1060</v>
      </c>
      <c r="D112" s="196"/>
      <c r="E112" s="196"/>
      <c r="F112" s="217" t="s">
        <v>1041</v>
      </c>
      <c r="G112" s="196"/>
      <c r="H112" s="196" t="s">
        <v>1075</v>
      </c>
      <c r="I112" s="196" t="s">
        <v>1037</v>
      </c>
      <c r="J112" s="196">
        <v>50</v>
      </c>
      <c r="K112" s="208"/>
    </row>
    <row r="113" spans="2:11" customFormat="1" ht="15" customHeight="1">
      <c r="B113" s="219"/>
      <c r="C113" s="196" t="s">
        <v>55</v>
      </c>
      <c r="D113" s="196"/>
      <c r="E113" s="196"/>
      <c r="F113" s="217" t="s">
        <v>1035</v>
      </c>
      <c r="G113" s="196"/>
      <c r="H113" s="196" t="s">
        <v>1076</v>
      </c>
      <c r="I113" s="196" t="s">
        <v>1037</v>
      </c>
      <c r="J113" s="196">
        <v>20</v>
      </c>
      <c r="K113" s="208"/>
    </row>
    <row r="114" spans="2:11" customFormat="1" ht="15" customHeight="1">
      <c r="B114" s="219"/>
      <c r="C114" s="196" t="s">
        <v>1077</v>
      </c>
      <c r="D114" s="196"/>
      <c r="E114" s="196"/>
      <c r="F114" s="217" t="s">
        <v>1035</v>
      </c>
      <c r="G114" s="196"/>
      <c r="H114" s="196" t="s">
        <v>1078</v>
      </c>
      <c r="I114" s="196" t="s">
        <v>1037</v>
      </c>
      <c r="J114" s="196">
        <v>120</v>
      </c>
      <c r="K114" s="208"/>
    </row>
    <row r="115" spans="2:11" customFormat="1" ht="15" customHeight="1">
      <c r="B115" s="219"/>
      <c r="C115" s="196" t="s">
        <v>40</v>
      </c>
      <c r="D115" s="196"/>
      <c r="E115" s="196"/>
      <c r="F115" s="217" t="s">
        <v>1035</v>
      </c>
      <c r="G115" s="196"/>
      <c r="H115" s="196" t="s">
        <v>1079</v>
      </c>
      <c r="I115" s="196" t="s">
        <v>1070</v>
      </c>
      <c r="J115" s="196"/>
      <c r="K115" s="208"/>
    </row>
    <row r="116" spans="2:11" customFormat="1" ht="15" customHeight="1">
      <c r="B116" s="219"/>
      <c r="C116" s="196" t="s">
        <v>50</v>
      </c>
      <c r="D116" s="196"/>
      <c r="E116" s="196"/>
      <c r="F116" s="217" t="s">
        <v>1035</v>
      </c>
      <c r="G116" s="196"/>
      <c r="H116" s="196" t="s">
        <v>1080</v>
      </c>
      <c r="I116" s="196" t="s">
        <v>1070</v>
      </c>
      <c r="J116" s="196"/>
      <c r="K116" s="208"/>
    </row>
    <row r="117" spans="2:11" customFormat="1" ht="15" customHeight="1">
      <c r="B117" s="219"/>
      <c r="C117" s="196" t="s">
        <v>59</v>
      </c>
      <c r="D117" s="196"/>
      <c r="E117" s="196"/>
      <c r="F117" s="217" t="s">
        <v>1035</v>
      </c>
      <c r="G117" s="196"/>
      <c r="H117" s="196" t="s">
        <v>1081</v>
      </c>
      <c r="I117" s="196" t="s">
        <v>1082</v>
      </c>
      <c r="J117" s="196"/>
      <c r="K117" s="208"/>
    </row>
    <row r="118" spans="2:11" customFormat="1" ht="15" customHeight="1">
      <c r="B118" s="220"/>
      <c r="C118" s="226"/>
      <c r="D118" s="226"/>
      <c r="E118" s="226"/>
      <c r="F118" s="226"/>
      <c r="G118" s="226"/>
      <c r="H118" s="226"/>
      <c r="I118" s="226"/>
      <c r="J118" s="226"/>
      <c r="K118" s="222"/>
    </row>
    <row r="119" spans="2:11" customFormat="1" ht="18.75" customHeight="1">
      <c r="B119" s="227"/>
      <c r="C119" s="228"/>
      <c r="D119" s="228"/>
      <c r="E119" s="228"/>
      <c r="F119" s="229"/>
      <c r="G119" s="228"/>
      <c r="H119" s="228"/>
      <c r="I119" s="228"/>
      <c r="J119" s="228"/>
      <c r="K119" s="227"/>
    </row>
    <row r="120" spans="2:11" customFormat="1" ht="18.75" customHeight="1">
      <c r="B120" s="203"/>
      <c r="C120" s="203"/>
      <c r="D120" s="203"/>
      <c r="E120" s="203"/>
      <c r="F120" s="203"/>
      <c r="G120" s="203"/>
      <c r="H120" s="203"/>
      <c r="I120" s="203"/>
      <c r="J120" s="203"/>
      <c r="K120" s="203"/>
    </row>
    <row r="121" spans="2:11" customFormat="1" ht="7.5" customHeight="1">
      <c r="B121" s="230"/>
      <c r="C121" s="231"/>
      <c r="D121" s="231"/>
      <c r="E121" s="231"/>
      <c r="F121" s="231"/>
      <c r="G121" s="231"/>
      <c r="H121" s="231"/>
      <c r="I121" s="231"/>
      <c r="J121" s="231"/>
      <c r="K121" s="232"/>
    </row>
    <row r="122" spans="2:11" customFormat="1" ht="45" customHeight="1">
      <c r="B122" s="233"/>
      <c r="C122" s="312" t="s">
        <v>1083</v>
      </c>
      <c r="D122" s="312"/>
      <c r="E122" s="312"/>
      <c r="F122" s="312"/>
      <c r="G122" s="312"/>
      <c r="H122" s="312"/>
      <c r="I122" s="312"/>
      <c r="J122" s="312"/>
      <c r="K122" s="234"/>
    </row>
    <row r="123" spans="2:11" customFormat="1" ht="17.25" customHeight="1">
      <c r="B123" s="235"/>
      <c r="C123" s="209" t="s">
        <v>1029</v>
      </c>
      <c r="D123" s="209"/>
      <c r="E123" s="209"/>
      <c r="F123" s="209" t="s">
        <v>1030</v>
      </c>
      <c r="G123" s="210"/>
      <c r="H123" s="209" t="s">
        <v>56</v>
      </c>
      <c r="I123" s="209" t="s">
        <v>59</v>
      </c>
      <c r="J123" s="209" t="s">
        <v>1031</v>
      </c>
      <c r="K123" s="236"/>
    </row>
    <row r="124" spans="2:11" customFormat="1" ht="17.25" customHeight="1">
      <c r="B124" s="235"/>
      <c r="C124" s="211" t="s">
        <v>1032</v>
      </c>
      <c r="D124" s="211"/>
      <c r="E124" s="211"/>
      <c r="F124" s="212" t="s">
        <v>1033</v>
      </c>
      <c r="G124" s="213"/>
      <c r="H124" s="211"/>
      <c r="I124" s="211"/>
      <c r="J124" s="211" t="s">
        <v>1034</v>
      </c>
      <c r="K124" s="236"/>
    </row>
    <row r="125" spans="2:11" customFormat="1" ht="5.25" customHeight="1">
      <c r="B125" s="237"/>
      <c r="C125" s="214"/>
      <c r="D125" s="214"/>
      <c r="E125" s="214"/>
      <c r="F125" s="214"/>
      <c r="G125" s="238"/>
      <c r="H125" s="214"/>
      <c r="I125" s="214"/>
      <c r="J125" s="214"/>
      <c r="K125" s="239"/>
    </row>
    <row r="126" spans="2:11" customFormat="1" ht="15" customHeight="1">
      <c r="B126" s="237"/>
      <c r="C126" s="196" t="s">
        <v>1038</v>
      </c>
      <c r="D126" s="216"/>
      <c r="E126" s="216"/>
      <c r="F126" s="217" t="s">
        <v>1035</v>
      </c>
      <c r="G126" s="196"/>
      <c r="H126" s="196" t="s">
        <v>1075</v>
      </c>
      <c r="I126" s="196" t="s">
        <v>1037</v>
      </c>
      <c r="J126" s="196">
        <v>120</v>
      </c>
      <c r="K126" s="240"/>
    </row>
    <row r="127" spans="2:11" customFormat="1" ht="15" customHeight="1">
      <c r="B127" s="237"/>
      <c r="C127" s="196" t="s">
        <v>1084</v>
      </c>
      <c r="D127" s="196"/>
      <c r="E127" s="196"/>
      <c r="F127" s="217" t="s">
        <v>1035</v>
      </c>
      <c r="G127" s="196"/>
      <c r="H127" s="196" t="s">
        <v>1085</v>
      </c>
      <c r="I127" s="196" t="s">
        <v>1037</v>
      </c>
      <c r="J127" s="196" t="s">
        <v>1086</v>
      </c>
      <c r="K127" s="240"/>
    </row>
    <row r="128" spans="2:11" customFormat="1" ht="15" customHeight="1">
      <c r="B128" s="237"/>
      <c r="C128" s="196" t="s">
        <v>983</v>
      </c>
      <c r="D128" s="196"/>
      <c r="E128" s="196"/>
      <c r="F128" s="217" t="s">
        <v>1035</v>
      </c>
      <c r="G128" s="196"/>
      <c r="H128" s="196" t="s">
        <v>1087</v>
      </c>
      <c r="I128" s="196" t="s">
        <v>1037</v>
      </c>
      <c r="J128" s="196" t="s">
        <v>1086</v>
      </c>
      <c r="K128" s="240"/>
    </row>
    <row r="129" spans="2:11" customFormat="1" ht="15" customHeight="1">
      <c r="B129" s="237"/>
      <c r="C129" s="196" t="s">
        <v>1046</v>
      </c>
      <c r="D129" s="196"/>
      <c r="E129" s="196"/>
      <c r="F129" s="217" t="s">
        <v>1041</v>
      </c>
      <c r="G129" s="196"/>
      <c r="H129" s="196" t="s">
        <v>1047</v>
      </c>
      <c r="I129" s="196" t="s">
        <v>1037</v>
      </c>
      <c r="J129" s="196">
        <v>15</v>
      </c>
      <c r="K129" s="240"/>
    </row>
    <row r="130" spans="2:11" customFormat="1" ht="15" customHeight="1">
      <c r="B130" s="237"/>
      <c r="C130" s="196" t="s">
        <v>1048</v>
      </c>
      <c r="D130" s="196"/>
      <c r="E130" s="196"/>
      <c r="F130" s="217" t="s">
        <v>1041</v>
      </c>
      <c r="G130" s="196"/>
      <c r="H130" s="196" t="s">
        <v>1049</v>
      </c>
      <c r="I130" s="196" t="s">
        <v>1037</v>
      </c>
      <c r="J130" s="196">
        <v>15</v>
      </c>
      <c r="K130" s="240"/>
    </row>
    <row r="131" spans="2:11" customFormat="1" ht="15" customHeight="1">
      <c r="B131" s="237"/>
      <c r="C131" s="196" t="s">
        <v>1050</v>
      </c>
      <c r="D131" s="196"/>
      <c r="E131" s="196"/>
      <c r="F131" s="217" t="s">
        <v>1041</v>
      </c>
      <c r="G131" s="196"/>
      <c r="H131" s="196" t="s">
        <v>1051</v>
      </c>
      <c r="I131" s="196" t="s">
        <v>1037</v>
      </c>
      <c r="J131" s="196">
        <v>20</v>
      </c>
      <c r="K131" s="240"/>
    </row>
    <row r="132" spans="2:11" customFormat="1" ht="15" customHeight="1">
      <c r="B132" s="237"/>
      <c r="C132" s="196" t="s">
        <v>1052</v>
      </c>
      <c r="D132" s="196"/>
      <c r="E132" s="196"/>
      <c r="F132" s="217" t="s">
        <v>1041</v>
      </c>
      <c r="G132" s="196"/>
      <c r="H132" s="196" t="s">
        <v>1053</v>
      </c>
      <c r="I132" s="196" t="s">
        <v>1037</v>
      </c>
      <c r="J132" s="196">
        <v>20</v>
      </c>
      <c r="K132" s="240"/>
    </row>
    <row r="133" spans="2:11" customFormat="1" ht="15" customHeight="1">
      <c r="B133" s="237"/>
      <c r="C133" s="196" t="s">
        <v>1040</v>
      </c>
      <c r="D133" s="196"/>
      <c r="E133" s="196"/>
      <c r="F133" s="217" t="s">
        <v>1041</v>
      </c>
      <c r="G133" s="196"/>
      <c r="H133" s="196" t="s">
        <v>1075</v>
      </c>
      <c r="I133" s="196" t="s">
        <v>1037</v>
      </c>
      <c r="J133" s="196">
        <v>50</v>
      </c>
      <c r="K133" s="240"/>
    </row>
    <row r="134" spans="2:11" customFormat="1" ht="15" customHeight="1">
      <c r="B134" s="237"/>
      <c r="C134" s="196" t="s">
        <v>1054</v>
      </c>
      <c r="D134" s="196"/>
      <c r="E134" s="196"/>
      <c r="F134" s="217" t="s">
        <v>1041</v>
      </c>
      <c r="G134" s="196"/>
      <c r="H134" s="196" t="s">
        <v>1075</v>
      </c>
      <c r="I134" s="196" t="s">
        <v>1037</v>
      </c>
      <c r="J134" s="196">
        <v>50</v>
      </c>
      <c r="K134" s="240"/>
    </row>
    <row r="135" spans="2:11" customFormat="1" ht="15" customHeight="1">
      <c r="B135" s="237"/>
      <c r="C135" s="196" t="s">
        <v>1060</v>
      </c>
      <c r="D135" s="196"/>
      <c r="E135" s="196"/>
      <c r="F135" s="217" t="s">
        <v>1041</v>
      </c>
      <c r="G135" s="196"/>
      <c r="H135" s="196" t="s">
        <v>1075</v>
      </c>
      <c r="I135" s="196" t="s">
        <v>1037</v>
      </c>
      <c r="J135" s="196">
        <v>50</v>
      </c>
      <c r="K135" s="240"/>
    </row>
    <row r="136" spans="2:11" customFormat="1" ht="15" customHeight="1">
      <c r="B136" s="237"/>
      <c r="C136" s="196" t="s">
        <v>1062</v>
      </c>
      <c r="D136" s="196"/>
      <c r="E136" s="196"/>
      <c r="F136" s="217" t="s">
        <v>1041</v>
      </c>
      <c r="G136" s="196"/>
      <c r="H136" s="196" t="s">
        <v>1075</v>
      </c>
      <c r="I136" s="196" t="s">
        <v>1037</v>
      </c>
      <c r="J136" s="196">
        <v>50</v>
      </c>
      <c r="K136" s="240"/>
    </row>
    <row r="137" spans="2:11" customFormat="1" ht="15" customHeight="1">
      <c r="B137" s="237"/>
      <c r="C137" s="196" t="s">
        <v>1063</v>
      </c>
      <c r="D137" s="196"/>
      <c r="E137" s="196"/>
      <c r="F137" s="217" t="s">
        <v>1041</v>
      </c>
      <c r="G137" s="196"/>
      <c r="H137" s="196" t="s">
        <v>1088</v>
      </c>
      <c r="I137" s="196" t="s">
        <v>1037</v>
      </c>
      <c r="J137" s="196">
        <v>255</v>
      </c>
      <c r="K137" s="240"/>
    </row>
    <row r="138" spans="2:11" customFormat="1" ht="15" customHeight="1">
      <c r="B138" s="237"/>
      <c r="C138" s="196" t="s">
        <v>1065</v>
      </c>
      <c r="D138" s="196"/>
      <c r="E138" s="196"/>
      <c r="F138" s="217" t="s">
        <v>1035</v>
      </c>
      <c r="G138" s="196"/>
      <c r="H138" s="196" t="s">
        <v>1089</v>
      </c>
      <c r="I138" s="196" t="s">
        <v>1067</v>
      </c>
      <c r="J138" s="196"/>
      <c r="K138" s="240"/>
    </row>
    <row r="139" spans="2:11" customFormat="1" ht="15" customHeight="1">
      <c r="B139" s="237"/>
      <c r="C139" s="196" t="s">
        <v>1068</v>
      </c>
      <c r="D139" s="196"/>
      <c r="E139" s="196"/>
      <c r="F139" s="217" t="s">
        <v>1035</v>
      </c>
      <c r="G139" s="196"/>
      <c r="H139" s="196" t="s">
        <v>1090</v>
      </c>
      <c r="I139" s="196" t="s">
        <v>1070</v>
      </c>
      <c r="J139" s="196"/>
      <c r="K139" s="240"/>
    </row>
    <row r="140" spans="2:11" customFormat="1" ht="15" customHeight="1">
      <c r="B140" s="237"/>
      <c r="C140" s="196" t="s">
        <v>1071</v>
      </c>
      <c r="D140" s="196"/>
      <c r="E140" s="196"/>
      <c r="F140" s="217" t="s">
        <v>1035</v>
      </c>
      <c r="G140" s="196"/>
      <c r="H140" s="196" t="s">
        <v>1071</v>
      </c>
      <c r="I140" s="196" t="s">
        <v>1070</v>
      </c>
      <c r="J140" s="196"/>
      <c r="K140" s="240"/>
    </row>
    <row r="141" spans="2:11" customFormat="1" ht="15" customHeight="1">
      <c r="B141" s="237"/>
      <c r="C141" s="196" t="s">
        <v>40</v>
      </c>
      <c r="D141" s="196"/>
      <c r="E141" s="196"/>
      <c r="F141" s="217" t="s">
        <v>1035</v>
      </c>
      <c r="G141" s="196"/>
      <c r="H141" s="196" t="s">
        <v>1091</v>
      </c>
      <c r="I141" s="196" t="s">
        <v>1070</v>
      </c>
      <c r="J141" s="196"/>
      <c r="K141" s="240"/>
    </row>
    <row r="142" spans="2:11" customFormat="1" ht="15" customHeight="1">
      <c r="B142" s="237"/>
      <c r="C142" s="196" t="s">
        <v>1092</v>
      </c>
      <c r="D142" s="196"/>
      <c r="E142" s="196"/>
      <c r="F142" s="217" t="s">
        <v>1035</v>
      </c>
      <c r="G142" s="196"/>
      <c r="H142" s="196" t="s">
        <v>1093</v>
      </c>
      <c r="I142" s="196" t="s">
        <v>1070</v>
      </c>
      <c r="J142" s="196"/>
      <c r="K142" s="240"/>
    </row>
    <row r="143" spans="2:11" customFormat="1" ht="15" customHeight="1">
      <c r="B143" s="241"/>
      <c r="C143" s="242"/>
      <c r="D143" s="242"/>
      <c r="E143" s="242"/>
      <c r="F143" s="242"/>
      <c r="G143" s="242"/>
      <c r="H143" s="242"/>
      <c r="I143" s="242"/>
      <c r="J143" s="242"/>
      <c r="K143" s="243"/>
    </row>
    <row r="144" spans="2:11" customFormat="1" ht="18.75" customHeight="1">
      <c r="B144" s="228"/>
      <c r="C144" s="228"/>
      <c r="D144" s="228"/>
      <c r="E144" s="228"/>
      <c r="F144" s="229"/>
      <c r="G144" s="228"/>
      <c r="H144" s="228"/>
      <c r="I144" s="228"/>
      <c r="J144" s="228"/>
      <c r="K144" s="228"/>
    </row>
    <row r="145" spans="2:11" customFormat="1" ht="18.75" customHeight="1">
      <c r="B145" s="203"/>
      <c r="C145" s="203"/>
      <c r="D145" s="203"/>
      <c r="E145" s="203"/>
      <c r="F145" s="203"/>
      <c r="G145" s="203"/>
      <c r="H145" s="203"/>
      <c r="I145" s="203"/>
      <c r="J145" s="203"/>
      <c r="K145" s="203"/>
    </row>
    <row r="146" spans="2:11" customFormat="1" ht="7.5" customHeight="1">
      <c r="B146" s="204"/>
      <c r="C146" s="205"/>
      <c r="D146" s="205"/>
      <c r="E146" s="205"/>
      <c r="F146" s="205"/>
      <c r="G146" s="205"/>
      <c r="H146" s="205"/>
      <c r="I146" s="205"/>
      <c r="J146" s="205"/>
      <c r="K146" s="206"/>
    </row>
    <row r="147" spans="2:11" customFormat="1" ht="45" customHeight="1">
      <c r="B147" s="207"/>
      <c r="C147" s="314" t="s">
        <v>1094</v>
      </c>
      <c r="D147" s="314"/>
      <c r="E147" s="314"/>
      <c r="F147" s="314"/>
      <c r="G147" s="314"/>
      <c r="H147" s="314"/>
      <c r="I147" s="314"/>
      <c r="J147" s="314"/>
      <c r="K147" s="208"/>
    </row>
    <row r="148" spans="2:11" customFormat="1" ht="17.25" customHeight="1">
      <c r="B148" s="207"/>
      <c r="C148" s="209" t="s">
        <v>1029</v>
      </c>
      <c r="D148" s="209"/>
      <c r="E148" s="209"/>
      <c r="F148" s="209" t="s">
        <v>1030</v>
      </c>
      <c r="G148" s="210"/>
      <c r="H148" s="209" t="s">
        <v>56</v>
      </c>
      <c r="I148" s="209" t="s">
        <v>59</v>
      </c>
      <c r="J148" s="209" t="s">
        <v>1031</v>
      </c>
      <c r="K148" s="208"/>
    </row>
    <row r="149" spans="2:11" customFormat="1" ht="17.25" customHeight="1">
      <c r="B149" s="207"/>
      <c r="C149" s="211" t="s">
        <v>1032</v>
      </c>
      <c r="D149" s="211"/>
      <c r="E149" s="211"/>
      <c r="F149" s="212" t="s">
        <v>1033</v>
      </c>
      <c r="G149" s="213"/>
      <c r="H149" s="211"/>
      <c r="I149" s="211"/>
      <c r="J149" s="211" t="s">
        <v>1034</v>
      </c>
      <c r="K149" s="208"/>
    </row>
    <row r="150" spans="2:11" customFormat="1" ht="5.25" customHeight="1">
      <c r="B150" s="219"/>
      <c r="C150" s="214"/>
      <c r="D150" s="214"/>
      <c r="E150" s="214"/>
      <c r="F150" s="214"/>
      <c r="G150" s="215"/>
      <c r="H150" s="214"/>
      <c r="I150" s="214"/>
      <c r="J150" s="214"/>
      <c r="K150" s="240"/>
    </row>
    <row r="151" spans="2:11" customFormat="1" ht="15" customHeight="1">
      <c r="B151" s="219"/>
      <c r="C151" s="244" t="s">
        <v>1038</v>
      </c>
      <c r="D151" s="196"/>
      <c r="E151" s="196"/>
      <c r="F151" s="245" t="s">
        <v>1035</v>
      </c>
      <c r="G151" s="196"/>
      <c r="H151" s="244" t="s">
        <v>1075</v>
      </c>
      <c r="I151" s="244" t="s">
        <v>1037</v>
      </c>
      <c r="J151" s="244">
        <v>120</v>
      </c>
      <c r="K151" s="240"/>
    </row>
    <row r="152" spans="2:11" customFormat="1" ht="15" customHeight="1">
      <c r="B152" s="219"/>
      <c r="C152" s="244" t="s">
        <v>1084</v>
      </c>
      <c r="D152" s="196"/>
      <c r="E152" s="196"/>
      <c r="F152" s="245" t="s">
        <v>1035</v>
      </c>
      <c r="G152" s="196"/>
      <c r="H152" s="244" t="s">
        <v>1095</v>
      </c>
      <c r="I152" s="244" t="s">
        <v>1037</v>
      </c>
      <c r="J152" s="244" t="s">
        <v>1086</v>
      </c>
      <c r="K152" s="240"/>
    </row>
    <row r="153" spans="2:11" customFormat="1" ht="15" customHeight="1">
      <c r="B153" s="219"/>
      <c r="C153" s="244" t="s">
        <v>983</v>
      </c>
      <c r="D153" s="196"/>
      <c r="E153" s="196"/>
      <c r="F153" s="245" t="s">
        <v>1035</v>
      </c>
      <c r="G153" s="196"/>
      <c r="H153" s="244" t="s">
        <v>1096</v>
      </c>
      <c r="I153" s="244" t="s">
        <v>1037</v>
      </c>
      <c r="J153" s="244" t="s">
        <v>1086</v>
      </c>
      <c r="K153" s="240"/>
    </row>
    <row r="154" spans="2:11" customFormat="1" ht="15" customHeight="1">
      <c r="B154" s="219"/>
      <c r="C154" s="244" t="s">
        <v>1040</v>
      </c>
      <c r="D154" s="196"/>
      <c r="E154" s="196"/>
      <c r="F154" s="245" t="s">
        <v>1041</v>
      </c>
      <c r="G154" s="196"/>
      <c r="H154" s="244" t="s">
        <v>1075</v>
      </c>
      <c r="I154" s="244" t="s">
        <v>1037</v>
      </c>
      <c r="J154" s="244">
        <v>50</v>
      </c>
      <c r="K154" s="240"/>
    </row>
    <row r="155" spans="2:11" customFormat="1" ht="15" customHeight="1">
      <c r="B155" s="219"/>
      <c r="C155" s="244" t="s">
        <v>1043</v>
      </c>
      <c r="D155" s="196"/>
      <c r="E155" s="196"/>
      <c r="F155" s="245" t="s">
        <v>1035</v>
      </c>
      <c r="G155" s="196"/>
      <c r="H155" s="244" t="s">
        <v>1075</v>
      </c>
      <c r="I155" s="244" t="s">
        <v>1045</v>
      </c>
      <c r="J155" s="244"/>
      <c r="K155" s="240"/>
    </row>
    <row r="156" spans="2:11" customFormat="1" ht="15" customHeight="1">
      <c r="B156" s="219"/>
      <c r="C156" s="244" t="s">
        <v>1054</v>
      </c>
      <c r="D156" s="196"/>
      <c r="E156" s="196"/>
      <c r="F156" s="245" t="s">
        <v>1041</v>
      </c>
      <c r="G156" s="196"/>
      <c r="H156" s="244" t="s">
        <v>1075</v>
      </c>
      <c r="I156" s="244" t="s">
        <v>1037</v>
      </c>
      <c r="J156" s="244">
        <v>50</v>
      </c>
      <c r="K156" s="240"/>
    </row>
    <row r="157" spans="2:11" customFormat="1" ht="15" customHeight="1">
      <c r="B157" s="219"/>
      <c r="C157" s="244" t="s">
        <v>1062</v>
      </c>
      <c r="D157" s="196"/>
      <c r="E157" s="196"/>
      <c r="F157" s="245" t="s">
        <v>1041</v>
      </c>
      <c r="G157" s="196"/>
      <c r="H157" s="244" t="s">
        <v>1075</v>
      </c>
      <c r="I157" s="244" t="s">
        <v>1037</v>
      </c>
      <c r="J157" s="244">
        <v>50</v>
      </c>
      <c r="K157" s="240"/>
    </row>
    <row r="158" spans="2:11" customFormat="1" ht="15" customHeight="1">
      <c r="B158" s="219"/>
      <c r="C158" s="244" t="s">
        <v>1060</v>
      </c>
      <c r="D158" s="196"/>
      <c r="E158" s="196"/>
      <c r="F158" s="245" t="s">
        <v>1041</v>
      </c>
      <c r="G158" s="196"/>
      <c r="H158" s="244" t="s">
        <v>1075</v>
      </c>
      <c r="I158" s="244" t="s">
        <v>1037</v>
      </c>
      <c r="J158" s="244">
        <v>50</v>
      </c>
      <c r="K158" s="240"/>
    </row>
    <row r="159" spans="2:11" customFormat="1" ht="15" customHeight="1">
      <c r="B159" s="219"/>
      <c r="C159" s="244" t="s">
        <v>119</v>
      </c>
      <c r="D159" s="196"/>
      <c r="E159" s="196"/>
      <c r="F159" s="245" t="s">
        <v>1035</v>
      </c>
      <c r="G159" s="196"/>
      <c r="H159" s="244" t="s">
        <v>1097</v>
      </c>
      <c r="I159" s="244" t="s">
        <v>1037</v>
      </c>
      <c r="J159" s="244" t="s">
        <v>1098</v>
      </c>
      <c r="K159" s="240"/>
    </row>
    <row r="160" spans="2:11" customFormat="1" ht="15" customHeight="1">
      <c r="B160" s="219"/>
      <c r="C160" s="244" t="s">
        <v>1099</v>
      </c>
      <c r="D160" s="196"/>
      <c r="E160" s="196"/>
      <c r="F160" s="245" t="s">
        <v>1035</v>
      </c>
      <c r="G160" s="196"/>
      <c r="H160" s="244" t="s">
        <v>1100</v>
      </c>
      <c r="I160" s="244" t="s">
        <v>1070</v>
      </c>
      <c r="J160" s="244"/>
      <c r="K160" s="240"/>
    </row>
    <row r="161" spans="2:11" customFormat="1" ht="15" customHeight="1">
      <c r="B161" s="246"/>
      <c r="C161" s="226"/>
      <c r="D161" s="226"/>
      <c r="E161" s="226"/>
      <c r="F161" s="226"/>
      <c r="G161" s="226"/>
      <c r="H161" s="226"/>
      <c r="I161" s="226"/>
      <c r="J161" s="226"/>
      <c r="K161" s="247"/>
    </row>
    <row r="162" spans="2:11" customFormat="1" ht="18.75" customHeight="1">
      <c r="B162" s="228"/>
      <c r="C162" s="238"/>
      <c r="D162" s="238"/>
      <c r="E162" s="238"/>
      <c r="F162" s="248"/>
      <c r="G162" s="238"/>
      <c r="H162" s="238"/>
      <c r="I162" s="238"/>
      <c r="J162" s="238"/>
      <c r="K162" s="228"/>
    </row>
    <row r="163" spans="2:11" customFormat="1" ht="18.75" customHeight="1">
      <c r="B163" s="203"/>
      <c r="C163" s="203"/>
      <c r="D163" s="203"/>
      <c r="E163" s="203"/>
      <c r="F163" s="203"/>
      <c r="G163" s="203"/>
      <c r="H163" s="203"/>
      <c r="I163" s="203"/>
      <c r="J163" s="203"/>
      <c r="K163" s="203"/>
    </row>
    <row r="164" spans="2:11" customFormat="1" ht="7.5" customHeight="1">
      <c r="B164" s="185"/>
      <c r="C164" s="186"/>
      <c r="D164" s="186"/>
      <c r="E164" s="186"/>
      <c r="F164" s="186"/>
      <c r="G164" s="186"/>
      <c r="H164" s="186"/>
      <c r="I164" s="186"/>
      <c r="J164" s="186"/>
      <c r="K164" s="187"/>
    </row>
    <row r="165" spans="2:11" customFormat="1" ht="45" customHeight="1">
      <c r="B165" s="188"/>
      <c r="C165" s="312" t="s">
        <v>1101</v>
      </c>
      <c r="D165" s="312"/>
      <c r="E165" s="312"/>
      <c r="F165" s="312"/>
      <c r="G165" s="312"/>
      <c r="H165" s="312"/>
      <c r="I165" s="312"/>
      <c r="J165" s="312"/>
      <c r="K165" s="189"/>
    </row>
    <row r="166" spans="2:11" customFormat="1" ht="17.25" customHeight="1">
      <c r="B166" s="188"/>
      <c r="C166" s="209" t="s">
        <v>1029</v>
      </c>
      <c r="D166" s="209"/>
      <c r="E166" s="209"/>
      <c r="F166" s="209" t="s">
        <v>1030</v>
      </c>
      <c r="G166" s="249"/>
      <c r="H166" s="250" t="s">
        <v>56</v>
      </c>
      <c r="I166" s="250" t="s">
        <v>59</v>
      </c>
      <c r="J166" s="209" t="s">
        <v>1031</v>
      </c>
      <c r="K166" s="189"/>
    </row>
    <row r="167" spans="2:11" customFormat="1" ht="17.25" customHeight="1">
      <c r="B167" s="190"/>
      <c r="C167" s="211" t="s">
        <v>1032</v>
      </c>
      <c r="D167" s="211"/>
      <c r="E167" s="211"/>
      <c r="F167" s="212" t="s">
        <v>1033</v>
      </c>
      <c r="G167" s="251"/>
      <c r="H167" s="252"/>
      <c r="I167" s="252"/>
      <c r="J167" s="211" t="s">
        <v>1034</v>
      </c>
      <c r="K167" s="191"/>
    </row>
    <row r="168" spans="2:11" customFormat="1" ht="5.25" customHeight="1">
      <c r="B168" s="219"/>
      <c r="C168" s="214"/>
      <c r="D168" s="214"/>
      <c r="E168" s="214"/>
      <c r="F168" s="214"/>
      <c r="G168" s="215"/>
      <c r="H168" s="214"/>
      <c r="I168" s="214"/>
      <c r="J168" s="214"/>
      <c r="K168" s="240"/>
    </row>
    <row r="169" spans="2:11" customFormat="1" ht="15" customHeight="1">
      <c r="B169" s="219"/>
      <c r="C169" s="196" t="s">
        <v>1038</v>
      </c>
      <c r="D169" s="196"/>
      <c r="E169" s="196"/>
      <c r="F169" s="217" t="s">
        <v>1035</v>
      </c>
      <c r="G169" s="196"/>
      <c r="H169" s="196" t="s">
        <v>1075</v>
      </c>
      <c r="I169" s="196" t="s">
        <v>1037</v>
      </c>
      <c r="J169" s="196">
        <v>120</v>
      </c>
      <c r="K169" s="240"/>
    </row>
    <row r="170" spans="2:11" customFormat="1" ht="15" customHeight="1">
      <c r="B170" s="219"/>
      <c r="C170" s="196" t="s">
        <v>1084</v>
      </c>
      <c r="D170" s="196"/>
      <c r="E170" s="196"/>
      <c r="F170" s="217" t="s">
        <v>1035</v>
      </c>
      <c r="G170" s="196"/>
      <c r="H170" s="196" t="s">
        <v>1085</v>
      </c>
      <c r="I170" s="196" t="s">
        <v>1037</v>
      </c>
      <c r="J170" s="196" t="s">
        <v>1086</v>
      </c>
      <c r="K170" s="240"/>
    </row>
    <row r="171" spans="2:11" customFormat="1" ht="15" customHeight="1">
      <c r="B171" s="219"/>
      <c r="C171" s="196" t="s">
        <v>983</v>
      </c>
      <c r="D171" s="196"/>
      <c r="E171" s="196"/>
      <c r="F171" s="217" t="s">
        <v>1035</v>
      </c>
      <c r="G171" s="196"/>
      <c r="H171" s="196" t="s">
        <v>1102</v>
      </c>
      <c r="I171" s="196" t="s">
        <v>1037</v>
      </c>
      <c r="J171" s="196" t="s">
        <v>1086</v>
      </c>
      <c r="K171" s="240"/>
    </row>
    <row r="172" spans="2:11" customFormat="1" ht="15" customHeight="1">
      <c r="B172" s="219"/>
      <c r="C172" s="196" t="s">
        <v>1040</v>
      </c>
      <c r="D172" s="196"/>
      <c r="E172" s="196"/>
      <c r="F172" s="217" t="s">
        <v>1041</v>
      </c>
      <c r="G172" s="196"/>
      <c r="H172" s="196" t="s">
        <v>1102</v>
      </c>
      <c r="I172" s="196" t="s">
        <v>1037</v>
      </c>
      <c r="J172" s="196">
        <v>50</v>
      </c>
      <c r="K172" s="240"/>
    </row>
    <row r="173" spans="2:11" customFormat="1" ht="15" customHeight="1">
      <c r="B173" s="219"/>
      <c r="C173" s="196" t="s">
        <v>1043</v>
      </c>
      <c r="D173" s="196"/>
      <c r="E173" s="196"/>
      <c r="F173" s="217" t="s">
        <v>1035</v>
      </c>
      <c r="G173" s="196"/>
      <c r="H173" s="196" t="s">
        <v>1102</v>
      </c>
      <c r="I173" s="196" t="s">
        <v>1045</v>
      </c>
      <c r="J173" s="196"/>
      <c r="K173" s="240"/>
    </row>
    <row r="174" spans="2:11" customFormat="1" ht="15" customHeight="1">
      <c r="B174" s="219"/>
      <c r="C174" s="196" t="s">
        <v>1054</v>
      </c>
      <c r="D174" s="196"/>
      <c r="E174" s="196"/>
      <c r="F174" s="217" t="s">
        <v>1041</v>
      </c>
      <c r="G174" s="196"/>
      <c r="H174" s="196" t="s">
        <v>1102</v>
      </c>
      <c r="I174" s="196" t="s">
        <v>1037</v>
      </c>
      <c r="J174" s="196">
        <v>50</v>
      </c>
      <c r="K174" s="240"/>
    </row>
    <row r="175" spans="2:11" customFormat="1" ht="15" customHeight="1">
      <c r="B175" s="219"/>
      <c r="C175" s="196" t="s">
        <v>1062</v>
      </c>
      <c r="D175" s="196"/>
      <c r="E175" s="196"/>
      <c r="F175" s="217" t="s">
        <v>1041</v>
      </c>
      <c r="G175" s="196"/>
      <c r="H175" s="196" t="s">
        <v>1102</v>
      </c>
      <c r="I175" s="196" t="s">
        <v>1037</v>
      </c>
      <c r="J175" s="196">
        <v>50</v>
      </c>
      <c r="K175" s="240"/>
    </row>
    <row r="176" spans="2:11" customFormat="1" ht="15" customHeight="1">
      <c r="B176" s="219"/>
      <c r="C176" s="196" t="s">
        <v>1060</v>
      </c>
      <c r="D176" s="196"/>
      <c r="E176" s="196"/>
      <c r="F176" s="217" t="s">
        <v>1041</v>
      </c>
      <c r="G176" s="196"/>
      <c r="H176" s="196" t="s">
        <v>1102</v>
      </c>
      <c r="I176" s="196" t="s">
        <v>1037</v>
      </c>
      <c r="J176" s="196">
        <v>50</v>
      </c>
      <c r="K176" s="240"/>
    </row>
    <row r="177" spans="2:11" customFormat="1" ht="15" customHeight="1">
      <c r="B177" s="219"/>
      <c r="C177" s="196" t="s">
        <v>124</v>
      </c>
      <c r="D177" s="196"/>
      <c r="E177" s="196"/>
      <c r="F177" s="217" t="s">
        <v>1035</v>
      </c>
      <c r="G177" s="196"/>
      <c r="H177" s="196" t="s">
        <v>1103</v>
      </c>
      <c r="I177" s="196" t="s">
        <v>1104</v>
      </c>
      <c r="J177" s="196"/>
      <c r="K177" s="240"/>
    </row>
    <row r="178" spans="2:11" customFormat="1" ht="15" customHeight="1">
      <c r="B178" s="219"/>
      <c r="C178" s="196" t="s">
        <v>59</v>
      </c>
      <c r="D178" s="196"/>
      <c r="E178" s="196"/>
      <c r="F178" s="217" t="s">
        <v>1035</v>
      </c>
      <c r="G178" s="196"/>
      <c r="H178" s="196" t="s">
        <v>1105</v>
      </c>
      <c r="I178" s="196" t="s">
        <v>1106</v>
      </c>
      <c r="J178" s="196">
        <v>1</v>
      </c>
      <c r="K178" s="240"/>
    </row>
    <row r="179" spans="2:11" customFormat="1" ht="15" customHeight="1">
      <c r="B179" s="219"/>
      <c r="C179" s="196" t="s">
        <v>55</v>
      </c>
      <c r="D179" s="196"/>
      <c r="E179" s="196"/>
      <c r="F179" s="217" t="s">
        <v>1035</v>
      </c>
      <c r="G179" s="196"/>
      <c r="H179" s="196" t="s">
        <v>1107</v>
      </c>
      <c r="I179" s="196" t="s">
        <v>1037</v>
      </c>
      <c r="J179" s="196">
        <v>20</v>
      </c>
      <c r="K179" s="240"/>
    </row>
    <row r="180" spans="2:11" customFormat="1" ht="15" customHeight="1">
      <c r="B180" s="219"/>
      <c r="C180" s="196" t="s">
        <v>56</v>
      </c>
      <c r="D180" s="196"/>
      <c r="E180" s="196"/>
      <c r="F180" s="217" t="s">
        <v>1035</v>
      </c>
      <c r="G180" s="196"/>
      <c r="H180" s="196" t="s">
        <v>1108</v>
      </c>
      <c r="I180" s="196" t="s">
        <v>1037</v>
      </c>
      <c r="J180" s="196">
        <v>255</v>
      </c>
      <c r="K180" s="240"/>
    </row>
    <row r="181" spans="2:11" customFormat="1" ht="15" customHeight="1">
      <c r="B181" s="219"/>
      <c r="C181" s="196" t="s">
        <v>125</v>
      </c>
      <c r="D181" s="196"/>
      <c r="E181" s="196"/>
      <c r="F181" s="217" t="s">
        <v>1035</v>
      </c>
      <c r="G181" s="196"/>
      <c r="H181" s="196" t="s">
        <v>999</v>
      </c>
      <c r="I181" s="196" t="s">
        <v>1037</v>
      </c>
      <c r="J181" s="196">
        <v>10</v>
      </c>
      <c r="K181" s="240"/>
    </row>
    <row r="182" spans="2:11" customFormat="1" ht="15" customHeight="1">
      <c r="B182" s="219"/>
      <c r="C182" s="196" t="s">
        <v>126</v>
      </c>
      <c r="D182" s="196"/>
      <c r="E182" s="196"/>
      <c r="F182" s="217" t="s">
        <v>1035</v>
      </c>
      <c r="G182" s="196"/>
      <c r="H182" s="196" t="s">
        <v>1109</v>
      </c>
      <c r="I182" s="196" t="s">
        <v>1070</v>
      </c>
      <c r="J182" s="196"/>
      <c r="K182" s="240"/>
    </row>
    <row r="183" spans="2:11" customFormat="1" ht="15" customHeight="1">
      <c r="B183" s="219"/>
      <c r="C183" s="196" t="s">
        <v>1110</v>
      </c>
      <c r="D183" s="196"/>
      <c r="E183" s="196"/>
      <c r="F183" s="217" t="s">
        <v>1035</v>
      </c>
      <c r="G183" s="196"/>
      <c r="H183" s="196" t="s">
        <v>1111</v>
      </c>
      <c r="I183" s="196" t="s">
        <v>1070</v>
      </c>
      <c r="J183" s="196"/>
      <c r="K183" s="240"/>
    </row>
    <row r="184" spans="2:11" customFormat="1" ht="15" customHeight="1">
      <c r="B184" s="219"/>
      <c r="C184" s="196" t="s">
        <v>1099</v>
      </c>
      <c r="D184" s="196"/>
      <c r="E184" s="196"/>
      <c r="F184" s="217" t="s">
        <v>1035</v>
      </c>
      <c r="G184" s="196"/>
      <c r="H184" s="196" t="s">
        <v>1112</v>
      </c>
      <c r="I184" s="196" t="s">
        <v>1070</v>
      </c>
      <c r="J184" s="196"/>
      <c r="K184" s="240"/>
    </row>
    <row r="185" spans="2:11" customFormat="1" ht="15" customHeight="1">
      <c r="B185" s="219"/>
      <c r="C185" s="196" t="s">
        <v>128</v>
      </c>
      <c r="D185" s="196"/>
      <c r="E185" s="196"/>
      <c r="F185" s="217" t="s">
        <v>1041</v>
      </c>
      <c r="G185" s="196"/>
      <c r="H185" s="196" t="s">
        <v>1113</v>
      </c>
      <c r="I185" s="196" t="s">
        <v>1037</v>
      </c>
      <c r="J185" s="196">
        <v>50</v>
      </c>
      <c r="K185" s="240"/>
    </row>
    <row r="186" spans="2:11" customFormat="1" ht="15" customHeight="1">
      <c r="B186" s="219"/>
      <c r="C186" s="196" t="s">
        <v>1114</v>
      </c>
      <c r="D186" s="196"/>
      <c r="E186" s="196"/>
      <c r="F186" s="217" t="s">
        <v>1041</v>
      </c>
      <c r="G186" s="196"/>
      <c r="H186" s="196" t="s">
        <v>1115</v>
      </c>
      <c r="I186" s="196" t="s">
        <v>1116</v>
      </c>
      <c r="J186" s="196"/>
      <c r="K186" s="240"/>
    </row>
    <row r="187" spans="2:11" customFormat="1" ht="15" customHeight="1">
      <c r="B187" s="219"/>
      <c r="C187" s="196" t="s">
        <v>1117</v>
      </c>
      <c r="D187" s="196"/>
      <c r="E187" s="196"/>
      <c r="F187" s="217" t="s">
        <v>1041</v>
      </c>
      <c r="G187" s="196"/>
      <c r="H187" s="196" t="s">
        <v>1118</v>
      </c>
      <c r="I187" s="196" t="s">
        <v>1116</v>
      </c>
      <c r="J187" s="196"/>
      <c r="K187" s="240"/>
    </row>
    <row r="188" spans="2:11" customFormat="1" ht="15" customHeight="1">
      <c r="B188" s="219"/>
      <c r="C188" s="196" t="s">
        <v>1119</v>
      </c>
      <c r="D188" s="196"/>
      <c r="E188" s="196"/>
      <c r="F188" s="217" t="s">
        <v>1041</v>
      </c>
      <c r="G188" s="196"/>
      <c r="H188" s="196" t="s">
        <v>1120</v>
      </c>
      <c r="I188" s="196" t="s">
        <v>1116</v>
      </c>
      <c r="J188" s="196"/>
      <c r="K188" s="240"/>
    </row>
    <row r="189" spans="2:11" customFormat="1" ht="15" customHeight="1">
      <c r="B189" s="219"/>
      <c r="C189" s="253" t="s">
        <v>1121</v>
      </c>
      <c r="D189" s="196"/>
      <c r="E189" s="196"/>
      <c r="F189" s="217" t="s">
        <v>1041</v>
      </c>
      <c r="G189" s="196"/>
      <c r="H189" s="196" t="s">
        <v>1122</v>
      </c>
      <c r="I189" s="196" t="s">
        <v>1123</v>
      </c>
      <c r="J189" s="254" t="s">
        <v>1124</v>
      </c>
      <c r="K189" s="240"/>
    </row>
    <row r="190" spans="2:11" customFormat="1" ht="15" customHeight="1">
      <c r="B190" s="255"/>
      <c r="C190" s="256" t="s">
        <v>1125</v>
      </c>
      <c r="D190" s="257"/>
      <c r="E190" s="257"/>
      <c r="F190" s="258" t="s">
        <v>1041</v>
      </c>
      <c r="G190" s="257"/>
      <c r="H190" s="257" t="s">
        <v>1126</v>
      </c>
      <c r="I190" s="257" t="s">
        <v>1123</v>
      </c>
      <c r="J190" s="259" t="s">
        <v>1124</v>
      </c>
      <c r="K190" s="260"/>
    </row>
    <row r="191" spans="2:11" customFormat="1" ht="15" customHeight="1">
      <c r="B191" s="219"/>
      <c r="C191" s="253" t="s">
        <v>44</v>
      </c>
      <c r="D191" s="196"/>
      <c r="E191" s="196"/>
      <c r="F191" s="217" t="s">
        <v>1035</v>
      </c>
      <c r="G191" s="196"/>
      <c r="H191" s="193" t="s">
        <v>1127</v>
      </c>
      <c r="I191" s="196" t="s">
        <v>1128</v>
      </c>
      <c r="J191" s="196"/>
      <c r="K191" s="240"/>
    </row>
    <row r="192" spans="2:11" customFormat="1" ht="15" customHeight="1">
      <c r="B192" s="219"/>
      <c r="C192" s="253" t="s">
        <v>1129</v>
      </c>
      <c r="D192" s="196"/>
      <c r="E192" s="196"/>
      <c r="F192" s="217" t="s">
        <v>1035</v>
      </c>
      <c r="G192" s="196"/>
      <c r="H192" s="196" t="s">
        <v>1130</v>
      </c>
      <c r="I192" s="196" t="s">
        <v>1070</v>
      </c>
      <c r="J192" s="196"/>
      <c r="K192" s="240"/>
    </row>
    <row r="193" spans="2:11" customFormat="1" ht="15" customHeight="1">
      <c r="B193" s="219"/>
      <c r="C193" s="253" t="s">
        <v>1131</v>
      </c>
      <c r="D193" s="196"/>
      <c r="E193" s="196"/>
      <c r="F193" s="217" t="s">
        <v>1035</v>
      </c>
      <c r="G193" s="196"/>
      <c r="H193" s="196" t="s">
        <v>1132</v>
      </c>
      <c r="I193" s="196" t="s">
        <v>1070</v>
      </c>
      <c r="J193" s="196"/>
      <c r="K193" s="240"/>
    </row>
    <row r="194" spans="2:11" customFormat="1" ht="15" customHeight="1">
      <c r="B194" s="219"/>
      <c r="C194" s="253" t="s">
        <v>1133</v>
      </c>
      <c r="D194" s="196"/>
      <c r="E194" s="196"/>
      <c r="F194" s="217" t="s">
        <v>1041</v>
      </c>
      <c r="G194" s="196"/>
      <c r="H194" s="196" t="s">
        <v>1134</v>
      </c>
      <c r="I194" s="196" t="s">
        <v>1070</v>
      </c>
      <c r="J194" s="196"/>
      <c r="K194" s="240"/>
    </row>
    <row r="195" spans="2:11" customFormat="1" ht="15" customHeight="1">
      <c r="B195" s="246"/>
      <c r="C195" s="261"/>
      <c r="D195" s="226"/>
      <c r="E195" s="226"/>
      <c r="F195" s="226"/>
      <c r="G195" s="226"/>
      <c r="H195" s="226"/>
      <c r="I195" s="226"/>
      <c r="J195" s="226"/>
      <c r="K195" s="247"/>
    </row>
    <row r="196" spans="2:11" customFormat="1" ht="18.75" customHeight="1">
      <c r="B196" s="228"/>
      <c r="C196" s="238"/>
      <c r="D196" s="238"/>
      <c r="E196" s="238"/>
      <c r="F196" s="248"/>
      <c r="G196" s="238"/>
      <c r="H196" s="238"/>
      <c r="I196" s="238"/>
      <c r="J196" s="238"/>
      <c r="K196" s="228"/>
    </row>
    <row r="197" spans="2:11" customFormat="1" ht="18.75" customHeight="1">
      <c r="B197" s="228"/>
      <c r="C197" s="238"/>
      <c r="D197" s="238"/>
      <c r="E197" s="238"/>
      <c r="F197" s="248"/>
      <c r="G197" s="238"/>
      <c r="H197" s="238"/>
      <c r="I197" s="238"/>
      <c r="J197" s="238"/>
      <c r="K197" s="228"/>
    </row>
    <row r="198" spans="2:11" customFormat="1" ht="18.75" customHeight="1">
      <c r="B198" s="203"/>
      <c r="C198" s="203"/>
      <c r="D198" s="203"/>
      <c r="E198" s="203"/>
      <c r="F198" s="203"/>
      <c r="G198" s="203"/>
      <c r="H198" s="203"/>
      <c r="I198" s="203"/>
      <c r="J198" s="203"/>
      <c r="K198" s="203"/>
    </row>
    <row r="199" spans="2:11" customFormat="1" ht="13.5">
      <c r="B199" s="185"/>
      <c r="C199" s="186"/>
      <c r="D199" s="186"/>
      <c r="E199" s="186"/>
      <c r="F199" s="186"/>
      <c r="G199" s="186"/>
      <c r="H199" s="186"/>
      <c r="I199" s="186"/>
      <c r="J199" s="186"/>
      <c r="K199" s="187"/>
    </row>
    <row r="200" spans="2:11" customFormat="1" ht="21">
      <c r="B200" s="188"/>
      <c r="C200" s="312" t="s">
        <v>1135</v>
      </c>
      <c r="D200" s="312"/>
      <c r="E200" s="312"/>
      <c r="F200" s="312"/>
      <c r="G200" s="312"/>
      <c r="H200" s="312"/>
      <c r="I200" s="312"/>
      <c r="J200" s="312"/>
      <c r="K200" s="189"/>
    </row>
    <row r="201" spans="2:11" customFormat="1" ht="25.5" customHeight="1">
      <c r="B201" s="188"/>
      <c r="C201" s="262" t="s">
        <v>1136</v>
      </c>
      <c r="D201" s="262"/>
      <c r="E201" s="262"/>
      <c r="F201" s="262" t="s">
        <v>1137</v>
      </c>
      <c r="G201" s="263"/>
      <c r="H201" s="315" t="s">
        <v>1138</v>
      </c>
      <c r="I201" s="315"/>
      <c r="J201" s="315"/>
      <c r="K201" s="189"/>
    </row>
    <row r="202" spans="2:11" customFormat="1" ht="5.25" customHeight="1">
      <c r="B202" s="219"/>
      <c r="C202" s="214"/>
      <c r="D202" s="214"/>
      <c r="E202" s="214"/>
      <c r="F202" s="214"/>
      <c r="G202" s="238"/>
      <c r="H202" s="214"/>
      <c r="I202" s="214"/>
      <c r="J202" s="214"/>
      <c r="K202" s="240"/>
    </row>
    <row r="203" spans="2:11" customFormat="1" ht="15" customHeight="1">
      <c r="B203" s="219"/>
      <c r="C203" s="196" t="s">
        <v>1128</v>
      </c>
      <c r="D203" s="196"/>
      <c r="E203" s="196"/>
      <c r="F203" s="217" t="s">
        <v>45</v>
      </c>
      <c r="G203" s="196"/>
      <c r="H203" s="316" t="s">
        <v>1139</v>
      </c>
      <c r="I203" s="316"/>
      <c r="J203" s="316"/>
      <c r="K203" s="240"/>
    </row>
    <row r="204" spans="2:11" customFormat="1" ht="15" customHeight="1">
      <c r="B204" s="219"/>
      <c r="C204" s="196"/>
      <c r="D204" s="196"/>
      <c r="E204" s="196"/>
      <c r="F204" s="217" t="s">
        <v>46</v>
      </c>
      <c r="G204" s="196"/>
      <c r="H204" s="316" t="s">
        <v>1140</v>
      </c>
      <c r="I204" s="316"/>
      <c r="J204" s="316"/>
      <c r="K204" s="240"/>
    </row>
    <row r="205" spans="2:11" customFormat="1" ht="15" customHeight="1">
      <c r="B205" s="219"/>
      <c r="C205" s="196"/>
      <c r="D205" s="196"/>
      <c r="E205" s="196"/>
      <c r="F205" s="217" t="s">
        <v>49</v>
      </c>
      <c r="G205" s="196"/>
      <c r="H205" s="316" t="s">
        <v>1141</v>
      </c>
      <c r="I205" s="316"/>
      <c r="J205" s="316"/>
      <c r="K205" s="240"/>
    </row>
    <row r="206" spans="2:11" customFormat="1" ht="15" customHeight="1">
      <c r="B206" s="219"/>
      <c r="C206" s="196"/>
      <c r="D206" s="196"/>
      <c r="E206" s="196"/>
      <c r="F206" s="217" t="s">
        <v>47</v>
      </c>
      <c r="G206" s="196"/>
      <c r="H206" s="316" t="s">
        <v>1142</v>
      </c>
      <c r="I206" s="316"/>
      <c r="J206" s="316"/>
      <c r="K206" s="240"/>
    </row>
    <row r="207" spans="2:11" customFormat="1" ht="15" customHeight="1">
      <c r="B207" s="219"/>
      <c r="C207" s="196"/>
      <c r="D207" s="196"/>
      <c r="E207" s="196"/>
      <c r="F207" s="217" t="s">
        <v>48</v>
      </c>
      <c r="G207" s="196"/>
      <c r="H207" s="316" t="s">
        <v>1143</v>
      </c>
      <c r="I207" s="316"/>
      <c r="J207" s="316"/>
      <c r="K207" s="240"/>
    </row>
    <row r="208" spans="2:11" customFormat="1" ht="15" customHeight="1">
      <c r="B208" s="219"/>
      <c r="C208" s="196"/>
      <c r="D208" s="196"/>
      <c r="E208" s="196"/>
      <c r="F208" s="217"/>
      <c r="G208" s="196"/>
      <c r="H208" s="196"/>
      <c r="I208" s="196"/>
      <c r="J208" s="196"/>
      <c r="K208" s="240"/>
    </row>
    <row r="209" spans="2:11" customFormat="1" ht="15" customHeight="1">
      <c r="B209" s="219"/>
      <c r="C209" s="196" t="s">
        <v>1082</v>
      </c>
      <c r="D209" s="196"/>
      <c r="E209" s="196"/>
      <c r="F209" s="217" t="s">
        <v>81</v>
      </c>
      <c r="G209" s="196"/>
      <c r="H209" s="316" t="s">
        <v>1144</v>
      </c>
      <c r="I209" s="316"/>
      <c r="J209" s="316"/>
      <c r="K209" s="240"/>
    </row>
    <row r="210" spans="2:11" customFormat="1" ht="15" customHeight="1">
      <c r="B210" s="219"/>
      <c r="C210" s="196"/>
      <c r="D210" s="196"/>
      <c r="E210" s="196"/>
      <c r="F210" s="217" t="s">
        <v>977</v>
      </c>
      <c r="G210" s="196"/>
      <c r="H210" s="316" t="s">
        <v>978</v>
      </c>
      <c r="I210" s="316"/>
      <c r="J210" s="316"/>
      <c r="K210" s="240"/>
    </row>
    <row r="211" spans="2:11" customFormat="1" ht="15" customHeight="1">
      <c r="B211" s="219"/>
      <c r="C211" s="196"/>
      <c r="D211" s="196"/>
      <c r="E211" s="196"/>
      <c r="F211" s="217" t="s">
        <v>975</v>
      </c>
      <c r="G211" s="196"/>
      <c r="H211" s="316" t="s">
        <v>1145</v>
      </c>
      <c r="I211" s="316"/>
      <c r="J211" s="316"/>
      <c r="K211" s="240"/>
    </row>
    <row r="212" spans="2:11" customFormat="1" ht="15" customHeight="1">
      <c r="B212" s="264"/>
      <c r="C212" s="196"/>
      <c r="D212" s="196"/>
      <c r="E212" s="196"/>
      <c r="F212" s="217" t="s">
        <v>979</v>
      </c>
      <c r="G212" s="253"/>
      <c r="H212" s="317" t="s">
        <v>980</v>
      </c>
      <c r="I212" s="317"/>
      <c r="J212" s="317"/>
      <c r="K212" s="265"/>
    </row>
    <row r="213" spans="2:11" customFormat="1" ht="15" customHeight="1">
      <c r="B213" s="264"/>
      <c r="C213" s="196"/>
      <c r="D213" s="196"/>
      <c r="E213" s="196"/>
      <c r="F213" s="217" t="s">
        <v>981</v>
      </c>
      <c r="G213" s="253"/>
      <c r="H213" s="317" t="s">
        <v>1146</v>
      </c>
      <c r="I213" s="317"/>
      <c r="J213" s="317"/>
      <c r="K213" s="265"/>
    </row>
    <row r="214" spans="2:11" customFormat="1" ht="15" customHeight="1">
      <c r="B214" s="264"/>
      <c r="C214" s="196"/>
      <c r="D214" s="196"/>
      <c r="E214" s="196"/>
      <c r="F214" s="217"/>
      <c r="G214" s="253"/>
      <c r="H214" s="244"/>
      <c r="I214" s="244"/>
      <c r="J214" s="244"/>
      <c r="K214" s="265"/>
    </row>
    <row r="215" spans="2:11" customFormat="1" ht="15" customHeight="1">
      <c r="B215" s="264"/>
      <c r="C215" s="196" t="s">
        <v>1106</v>
      </c>
      <c r="D215" s="196"/>
      <c r="E215" s="196"/>
      <c r="F215" s="217">
        <v>1</v>
      </c>
      <c r="G215" s="253"/>
      <c r="H215" s="317" t="s">
        <v>1147</v>
      </c>
      <c r="I215" s="317"/>
      <c r="J215" s="317"/>
      <c r="K215" s="265"/>
    </row>
    <row r="216" spans="2:11" customFormat="1" ht="15" customHeight="1">
      <c r="B216" s="264"/>
      <c r="C216" s="196"/>
      <c r="D216" s="196"/>
      <c r="E216" s="196"/>
      <c r="F216" s="217">
        <v>2</v>
      </c>
      <c r="G216" s="253"/>
      <c r="H216" s="317" t="s">
        <v>1148</v>
      </c>
      <c r="I216" s="317"/>
      <c r="J216" s="317"/>
      <c r="K216" s="265"/>
    </row>
    <row r="217" spans="2:11" customFormat="1" ht="15" customHeight="1">
      <c r="B217" s="264"/>
      <c r="C217" s="196"/>
      <c r="D217" s="196"/>
      <c r="E217" s="196"/>
      <c r="F217" s="217">
        <v>3</v>
      </c>
      <c r="G217" s="253"/>
      <c r="H217" s="317" t="s">
        <v>1149</v>
      </c>
      <c r="I217" s="317"/>
      <c r="J217" s="317"/>
      <c r="K217" s="265"/>
    </row>
    <row r="218" spans="2:11" customFormat="1" ht="15" customHeight="1">
      <c r="B218" s="264"/>
      <c r="C218" s="196"/>
      <c r="D218" s="196"/>
      <c r="E218" s="196"/>
      <c r="F218" s="217">
        <v>4</v>
      </c>
      <c r="G218" s="253"/>
      <c r="H218" s="317" t="s">
        <v>1150</v>
      </c>
      <c r="I218" s="317"/>
      <c r="J218" s="317"/>
      <c r="K218" s="265"/>
    </row>
    <row r="219" spans="2:11" customFormat="1" ht="12.75" customHeight="1">
      <c r="B219" s="266"/>
      <c r="C219" s="267"/>
      <c r="D219" s="267"/>
      <c r="E219" s="267"/>
      <c r="F219" s="267"/>
      <c r="G219" s="267"/>
      <c r="H219" s="267"/>
      <c r="I219" s="267"/>
      <c r="J219" s="267"/>
      <c r="K219" s="268"/>
    </row>
  </sheetData>
  <sheetProtection formatCells="0" formatColumns="0" formatRows="0" insertColumns="0" insertRows="0" insertHyperlinks="0" deleteColumns="0" deleteRows="0" sort="0" autoFilter="0" pivotTables="0"/>
  <mergeCells count="77">
    <mergeCell ref="H217:J217"/>
    <mergeCell ref="H218:J218"/>
    <mergeCell ref="H216:J216"/>
    <mergeCell ref="H213:J213"/>
    <mergeCell ref="H212:J212"/>
    <mergeCell ref="H206:J206"/>
    <mergeCell ref="H207:J207"/>
    <mergeCell ref="H209:J209"/>
    <mergeCell ref="H211:J211"/>
    <mergeCell ref="H215:J215"/>
    <mergeCell ref="H210:J210"/>
    <mergeCell ref="C200:J200"/>
    <mergeCell ref="H201:J201"/>
    <mergeCell ref="H203:J203"/>
    <mergeCell ref="H204:J204"/>
    <mergeCell ref="H205:J205"/>
    <mergeCell ref="C75:J75"/>
    <mergeCell ref="C102:J102"/>
    <mergeCell ref="C122:J122"/>
    <mergeCell ref="C147:J147"/>
    <mergeCell ref="C165:J165"/>
    <mergeCell ref="D66:J66"/>
    <mergeCell ref="D67:J67"/>
    <mergeCell ref="D68:J68"/>
    <mergeCell ref="D69:J69"/>
    <mergeCell ref="D70:J70"/>
    <mergeCell ref="D60:J60"/>
    <mergeCell ref="D61:J61"/>
    <mergeCell ref="D62:J62"/>
    <mergeCell ref="D63:J63"/>
    <mergeCell ref="D65:J65"/>
    <mergeCell ref="C54:J54"/>
    <mergeCell ref="C55:J55"/>
    <mergeCell ref="C57:J57"/>
    <mergeCell ref="D58:J58"/>
    <mergeCell ref="D59:J59"/>
    <mergeCell ref="F23:J23"/>
    <mergeCell ref="C25:J25"/>
    <mergeCell ref="C26:J26"/>
    <mergeCell ref="D27:J27"/>
    <mergeCell ref="D28:J28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D47:J47"/>
    <mergeCell ref="E48:J48"/>
    <mergeCell ref="E49:J49"/>
    <mergeCell ref="E50:J50"/>
    <mergeCell ref="D51:J51"/>
    <mergeCell ref="G41:J41"/>
    <mergeCell ref="G42:J42"/>
    <mergeCell ref="G43:J43"/>
    <mergeCell ref="G44:J44"/>
    <mergeCell ref="G45:J45"/>
    <mergeCell ref="G36:J36"/>
    <mergeCell ref="G37:J37"/>
    <mergeCell ref="G38:J38"/>
    <mergeCell ref="G39:J39"/>
    <mergeCell ref="G40:J40"/>
    <mergeCell ref="D30:J30"/>
    <mergeCell ref="D31:J31"/>
    <mergeCell ref="D33:J33"/>
    <mergeCell ref="D34:J34"/>
    <mergeCell ref="D35:J35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126"/>
  <sheetViews>
    <sheetView showGridLines="0" tabSelected="1" topLeftCell="A76" workbookViewId="0">
      <selection activeCell="F112" sqref="F112"/>
    </sheetView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80"/>
      <c r="M2" s="280"/>
      <c r="N2" s="280"/>
      <c r="O2" s="280"/>
      <c r="P2" s="280"/>
      <c r="Q2" s="280"/>
      <c r="R2" s="280"/>
      <c r="S2" s="280"/>
      <c r="T2" s="280"/>
      <c r="U2" s="280"/>
      <c r="V2" s="280"/>
      <c r="AT2" s="16" t="s">
        <v>83</v>
      </c>
    </row>
    <row r="3" spans="2:4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84</v>
      </c>
    </row>
    <row r="4" spans="2:46" ht="24.95" customHeight="1">
      <c r="B4" s="19"/>
      <c r="D4" s="20" t="s">
        <v>115</v>
      </c>
      <c r="L4" s="19"/>
      <c r="M4" s="84" t="s">
        <v>10</v>
      </c>
      <c r="AT4" s="16" t="s">
        <v>4</v>
      </c>
    </row>
    <row r="5" spans="2:46" ht="6.95" customHeight="1">
      <c r="B5" s="19"/>
      <c r="L5" s="19"/>
    </row>
    <row r="6" spans="2:46" ht="12" customHeight="1">
      <c r="B6" s="19"/>
      <c r="D6" s="26" t="s">
        <v>16</v>
      </c>
      <c r="L6" s="19"/>
    </row>
    <row r="7" spans="2:46" ht="16.5" customHeight="1">
      <c r="B7" s="19"/>
      <c r="E7" s="306" t="str">
        <f>'Rekapitulace stavby'!K6</f>
        <v>Revitalizační opatření mokřad Boskovice</v>
      </c>
      <c r="F7" s="307"/>
      <c r="G7" s="307"/>
      <c r="H7" s="307"/>
      <c r="L7" s="19"/>
    </row>
    <row r="8" spans="2:46" s="1" customFormat="1" ht="12" customHeight="1">
      <c r="B8" s="31"/>
      <c r="D8" s="26" t="s">
        <v>116</v>
      </c>
      <c r="L8" s="31"/>
    </row>
    <row r="9" spans="2:46" s="1" customFormat="1" ht="16.5" customHeight="1">
      <c r="B9" s="31"/>
      <c r="E9" s="273" t="s">
        <v>117</v>
      </c>
      <c r="F9" s="308"/>
      <c r="G9" s="308"/>
      <c r="H9" s="308"/>
      <c r="L9" s="31"/>
    </row>
    <row r="10" spans="2:46" s="1" customFormat="1" ht="11.25">
      <c r="B10" s="31"/>
      <c r="L10" s="31"/>
    </row>
    <row r="11" spans="2:46" s="1" customFormat="1" ht="12" customHeight="1">
      <c r="B11" s="31"/>
      <c r="D11" s="26" t="s">
        <v>18</v>
      </c>
      <c r="F11" s="24" t="s">
        <v>19</v>
      </c>
      <c r="I11" s="26" t="s">
        <v>20</v>
      </c>
      <c r="J11" s="24" t="s">
        <v>19</v>
      </c>
      <c r="L11" s="31"/>
    </row>
    <row r="12" spans="2:46" s="1" customFormat="1" ht="12" customHeight="1">
      <c r="B12" s="31"/>
      <c r="D12" s="26" t="s">
        <v>21</v>
      </c>
      <c r="F12" s="24" t="s">
        <v>22</v>
      </c>
      <c r="I12" s="26" t="s">
        <v>23</v>
      </c>
      <c r="J12" s="48" t="str">
        <f>'Rekapitulace stavby'!AN8</f>
        <v>21. 5. 2024</v>
      </c>
      <c r="L12" s="31"/>
    </row>
    <row r="13" spans="2:46" s="1" customFormat="1" ht="10.9" customHeight="1">
      <c r="B13" s="31"/>
      <c r="L13" s="31"/>
    </row>
    <row r="14" spans="2:46" s="1" customFormat="1" ht="12" customHeight="1">
      <c r="B14" s="31"/>
      <c r="D14" s="26" t="s">
        <v>25</v>
      </c>
      <c r="I14" s="26" t="s">
        <v>26</v>
      </c>
      <c r="J14" s="24" t="s">
        <v>27</v>
      </c>
      <c r="L14" s="31"/>
    </row>
    <row r="15" spans="2:46" s="1" customFormat="1" ht="18" customHeight="1">
      <c r="B15" s="31"/>
      <c r="E15" s="24" t="s">
        <v>28</v>
      </c>
      <c r="I15" s="26" t="s">
        <v>29</v>
      </c>
      <c r="J15" s="24" t="s">
        <v>19</v>
      </c>
      <c r="L15" s="31"/>
    </row>
    <row r="16" spans="2:46" s="1" customFormat="1" ht="6.95" customHeight="1">
      <c r="B16" s="31"/>
      <c r="L16" s="31"/>
    </row>
    <row r="17" spans="2:12" s="1" customFormat="1" ht="12" customHeight="1">
      <c r="B17" s="31"/>
      <c r="D17" s="26" t="s">
        <v>30</v>
      </c>
      <c r="I17" s="26" t="s">
        <v>26</v>
      </c>
      <c r="J17" s="27" t="str">
        <f>'Rekapitulace stavby'!AN13</f>
        <v>Vyplň údaj</v>
      </c>
      <c r="L17" s="31"/>
    </row>
    <row r="18" spans="2:12" s="1" customFormat="1" ht="18" customHeight="1">
      <c r="B18" s="31"/>
      <c r="E18" s="309" t="str">
        <f>'Rekapitulace stavby'!E14</f>
        <v>Vyplň údaj</v>
      </c>
      <c r="F18" s="279"/>
      <c r="G18" s="279"/>
      <c r="H18" s="279"/>
      <c r="I18" s="26" t="s">
        <v>29</v>
      </c>
      <c r="J18" s="27" t="str">
        <f>'Rekapitulace stavby'!AN14</f>
        <v>Vyplň údaj</v>
      </c>
      <c r="L18" s="31"/>
    </row>
    <row r="19" spans="2:12" s="1" customFormat="1" ht="6.95" customHeight="1">
      <c r="B19" s="31"/>
      <c r="L19" s="31"/>
    </row>
    <row r="20" spans="2:12" s="1" customFormat="1" ht="12" customHeight="1">
      <c r="B20" s="31"/>
      <c r="D20" s="26" t="s">
        <v>32</v>
      </c>
      <c r="I20" s="26" t="s">
        <v>26</v>
      </c>
      <c r="J20" s="24" t="s">
        <v>33</v>
      </c>
      <c r="L20" s="31"/>
    </row>
    <row r="21" spans="2:12" s="1" customFormat="1" ht="18" customHeight="1">
      <c r="B21" s="31"/>
      <c r="E21" s="24" t="s">
        <v>34</v>
      </c>
      <c r="I21" s="26" t="s">
        <v>29</v>
      </c>
      <c r="J21" s="24" t="s">
        <v>35</v>
      </c>
      <c r="L21" s="31"/>
    </row>
    <row r="22" spans="2:12" s="1" customFormat="1" ht="6.95" customHeight="1">
      <c r="B22" s="31"/>
      <c r="L22" s="31"/>
    </row>
    <row r="23" spans="2:12" s="1" customFormat="1" ht="12" customHeight="1">
      <c r="B23" s="31"/>
      <c r="D23" s="26" t="s">
        <v>37</v>
      </c>
      <c r="I23" s="26" t="s">
        <v>26</v>
      </c>
      <c r="J23" s="24" t="s">
        <v>33</v>
      </c>
      <c r="L23" s="31"/>
    </row>
    <row r="24" spans="2:12" s="1" customFormat="1" ht="18" customHeight="1">
      <c r="B24" s="31"/>
      <c r="E24" s="24" t="s">
        <v>34</v>
      </c>
      <c r="I24" s="26" t="s">
        <v>29</v>
      </c>
      <c r="J24" s="24" t="s">
        <v>19</v>
      </c>
      <c r="L24" s="31"/>
    </row>
    <row r="25" spans="2:12" s="1" customFormat="1" ht="6.95" customHeight="1">
      <c r="B25" s="31"/>
      <c r="L25" s="31"/>
    </row>
    <row r="26" spans="2:12" s="1" customFormat="1" ht="12" customHeight="1">
      <c r="B26" s="31"/>
      <c r="D26" s="26" t="s">
        <v>38</v>
      </c>
      <c r="L26" s="31"/>
    </row>
    <row r="27" spans="2:12" s="7" customFormat="1" ht="16.5" customHeight="1">
      <c r="B27" s="85"/>
      <c r="E27" s="284" t="s">
        <v>19</v>
      </c>
      <c r="F27" s="284"/>
      <c r="G27" s="284"/>
      <c r="H27" s="284"/>
      <c r="L27" s="85"/>
    </row>
    <row r="28" spans="2:12" s="1" customFormat="1" ht="6.95" customHeight="1">
      <c r="B28" s="31"/>
      <c r="L28" s="31"/>
    </row>
    <row r="29" spans="2:12" s="1" customFormat="1" ht="6.95" customHeight="1">
      <c r="B29" s="31"/>
      <c r="D29" s="49"/>
      <c r="E29" s="49"/>
      <c r="F29" s="49"/>
      <c r="G29" s="49"/>
      <c r="H29" s="49"/>
      <c r="I29" s="49"/>
      <c r="J29" s="49"/>
      <c r="K29" s="49"/>
      <c r="L29" s="31"/>
    </row>
    <row r="30" spans="2:12" s="1" customFormat="1" ht="25.35" customHeight="1">
      <c r="B30" s="31"/>
      <c r="D30" s="86" t="s">
        <v>40</v>
      </c>
      <c r="J30" s="62">
        <f>ROUND(J80, 2)</f>
        <v>0</v>
      </c>
      <c r="L30" s="31"/>
    </row>
    <row r="31" spans="2:12" s="1" customFormat="1" ht="6.95" customHeight="1">
      <c r="B31" s="31"/>
      <c r="D31" s="49"/>
      <c r="E31" s="49"/>
      <c r="F31" s="49"/>
      <c r="G31" s="49"/>
      <c r="H31" s="49"/>
      <c r="I31" s="49"/>
      <c r="J31" s="49"/>
      <c r="K31" s="49"/>
      <c r="L31" s="31"/>
    </row>
    <row r="32" spans="2:12" s="1" customFormat="1" ht="14.45" customHeight="1">
      <c r="B32" s="31"/>
      <c r="F32" s="34" t="s">
        <v>42</v>
      </c>
      <c r="I32" s="34" t="s">
        <v>41</v>
      </c>
      <c r="J32" s="34" t="s">
        <v>43</v>
      </c>
      <c r="L32" s="31"/>
    </row>
    <row r="33" spans="2:12" s="1" customFormat="1" ht="14.45" customHeight="1">
      <c r="B33" s="31"/>
      <c r="D33" s="51" t="s">
        <v>44</v>
      </c>
      <c r="E33" s="26" t="s">
        <v>45</v>
      </c>
      <c r="F33" s="87">
        <f>ROUND((SUM(BE80:BE125)),  2)</f>
        <v>0</v>
      </c>
      <c r="I33" s="88">
        <v>0.21</v>
      </c>
      <c r="J33" s="87">
        <f>ROUND(((SUM(BE80:BE125))*I33),  2)</f>
        <v>0</v>
      </c>
      <c r="L33" s="31"/>
    </row>
    <row r="34" spans="2:12" s="1" customFormat="1" ht="14.45" customHeight="1">
      <c r="B34" s="31"/>
      <c r="E34" s="26" t="s">
        <v>46</v>
      </c>
      <c r="F34" s="87">
        <f>ROUND((SUM(BF80:BF125)),  2)</f>
        <v>0</v>
      </c>
      <c r="I34" s="88">
        <v>0.12</v>
      </c>
      <c r="J34" s="87">
        <f>ROUND(((SUM(BF80:BF125))*I34),  2)</f>
        <v>0</v>
      </c>
      <c r="L34" s="31"/>
    </row>
    <row r="35" spans="2:12" s="1" customFormat="1" ht="14.45" hidden="1" customHeight="1">
      <c r="B35" s="31"/>
      <c r="E35" s="26" t="s">
        <v>47</v>
      </c>
      <c r="F35" s="87">
        <f>ROUND((SUM(BG80:BG125)),  2)</f>
        <v>0</v>
      </c>
      <c r="I35" s="88">
        <v>0.21</v>
      </c>
      <c r="J35" s="87">
        <f>0</f>
        <v>0</v>
      </c>
      <c r="L35" s="31"/>
    </row>
    <row r="36" spans="2:12" s="1" customFormat="1" ht="14.45" hidden="1" customHeight="1">
      <c r="B36" s="31"/>
      <c r="E36" s="26" t="s">
        <v>48</v>
      </c>
      <c r="F36" s="87">
        <f>ROUND((SUM(BH80:BH125)),  2)</f>
        <v>0</v>
      </c>
      <c r="I36" s="88">
        <v>0.12</v>
      </c>
      <c r="J36" s="87">
        <f>0</f>
        <v>0</v>
      </c>
      <c r="L36" s="31"/>
    </row>
    <row r="37" spans="2:12" s="1" customFormat="1" ht="14.45" hidden="1" customHeight="1">
      <c r="B37" s="31"/>
      <c r="E37" s="26" t="s">
        <v>49</v>
      </c>
      <c r="F37" s="87">
        <f>ROUND((SUM(BI80:BI125)),  2)</f>
        <v>0</v>
      </c>
      <c r="I37" s="88">
        <v>0</v>
      </c>
      <c r="J37" s="87">
        <f>0</f>
        <v>0</v>
      </c>
      <c r="L37" s="31"/>
    </row>
    <row r="38" spans="2:12" s="1" customFormat="1" ht="6.95" customHeight="1">
      <c r="B38" s="31"/>
      <c r="L38" s="31"/>
    </row>
    <row r="39" spans="2:12" s="1" customFormat="1" ht="25.35" customHeight="1">
      <c r="B39" s="31"/>
      <c r="C39" s="89"/>
      <c r="D39" s="90" t="s">
        <v>50</v>
      </c>
      <c r="E39" s="53"/>
      <c r="F39" s="53"/>
      <c r="G39" s="91" t="s">
        <v>51</v>
      </c>
      <c r="H39" s="92" t="s">
        <v>52</v>
      </c>
      <c r="I39" s="53"/>
      <c r="J39" s="93">
        <f>SUM(J30:J37)</f>
        <v>0</v>
      </c>
      <c r="K39" s="94"/>
      <c r="L39" s="31"/>
    </row>
    <row r="40" spans="2:12" s="1" customFormat="1" ht="14.45" customHeight="1">
      <c r="B40" s="40"/>
      <c r="C40" s="41"/>
      <c r="D40" s="41"/>
      <c r="E40" s="41"/>
      <c r="F40" s="41"/>
      <c r="G40" s="41"/>
      <c r="H40" s="41"/>
      <c r="I40" s="41"/>
      <c r="J40" s="41"/>
      <c r="K40" s="41"/>
      <c r="L40" s="31"/>
    </row>
    <row r="44" spans="2:12" s="1" customFormat="1" ht="6.95" customHeight="1">
      <c r="B44" s="42"/>
      <c r="C44" s="43"/>
      <c r="D44" s="43"/>
      <c r="E44" s="43"/>
      <c r="F44" s="43"/>
      <c r="G44" s="43"/>
      <c r="H44" s="43"/>
      <c r="I44" s="43"/>
      <c r="J44" s="43"/>
      <c r="K44" s="43"/>
      <c r="L44" s="31"/>
    </row>
    <row r="45" spans="2:12" s="1" customFormat="1" ht="24.95" customHeight="1">
      <c r="B45" s="31"/>
      <c r="C45" s="20" t="s">
        <v>118</v>
      </c>
      <c r="L45" s="31"/>
    </row>
    <row r="46" spans="2:12" s="1" customFormat="1" ht="6.95" customHeight="1">
      <c r="B46" s="31"/>
      <c r="L46" s="31"/>
    </row>
    <row r="47" spans="2:12" s="1" customFormat="1" ht="12" customHeight="1">
      <c r="B47" s="31"/>
      <c r="C47" s="26" t="s">
        <v>16</v>
      </c>
      <c r="L47" s="31"/>
    </row>
    <row r="48" spans="2:12" s="1" customFormat="1" ht="16.5" customHeight="1">
      <c r="B48" s="31"/>
      <c r="E48" s="306" t="str">
        <f>E7</f>
        <v>Revitalizační opatření mokřad Boskovice</v>
      </c>
      <c r="F48" s="307"/>
      <c r="G48" s="307"/>
      <c r="H48" s="307"/>
      <c r="L48" s="31"/>
    </row>
    <row r="49" spans="2:47" s="1" customFormat="1" ht="12" customHeight="1">
      <c r="B49" s="31"/>
      <c r="C49" s="26" t="s">
        <v>116</v>
      </c>
      <c r="L49" s="31"/>
    </row>
    <row r="50" spans="2:47" s="1" customFormat="1" ht="16.5" customHeight="1">
      <c r="B50" s="31"/>
      <c r="E50" s="273" t="str">
        <f>E9</f>
        <v>00 - SO 00 Vedlejší rozpočtové náklady</v>
      </c>
      <c r="F50" s="308"/>
      <c r="G50" s="308"/>
      <c r="H50" s="308"/>
      <c r="L50" s="31"/>
    </row>
    <row r="51" spans="2:47" s="1" customFormat="1" ht="6.95" customHeight="1">
      <c r="B51" s="31"/>
      <c r="L51" s="31"/>
    </row>
    <row r="52" spans="2:47" s="1" customFormat="1" ht="12" customHeight="1">
      <c r="B52" s="31"/>
      <c r="C52" s="26" t="s">
        <v>21</v>
      </c>
      <c r="F52" s="24" t="str">
        <f>F12</f>
        <v>KN Boskovice</v>
      </c>
      <c r="I52" s="26" t="s">
        <v>23</v>
      </c>
      <c r="J52" s="48" t="str">
        <f>IF(J12="","",J12)</f>
        <v>21. 5. 2024</v>
      </c>
      <c r="L52" s="31"/>
    </row>
    <row r="53" spans="2:47" s="1" customFormat="1" ht="6.95" customHeight="1">
      <c r="B53" s="31"/>
      <c r="L53" s="31"/>
    </row>
    <row r="54" spans="2:47" s="1" customFormat="1" ht="15.2" customHeight="1">
      <c r="B54" s="31"/>
      <c r="C54" s="26" t="s">
        <v>25</v>
      </c>
      <c r="F54" s="24" t="str">
        <f>E15</f>
        <v>Město Boskovice</v>
      </c>
      <c r="I54" s="26" t="s">
        <v>32</v>
      </c>
      <c r="J54" s="29" t="str">
        <f>E21</f>
        <v>Ing. Vít Pučálek</v>
      </c>
      <c r="L54" s="31"/>
    </row>
    <row r="55" spans="2:47" s="1" customFormat="1" ht="15.2" customHeight="1">
      <c r="B55" s="31"/>
      <c r="C55" s="26" t="s">
        <v>30</v>
      </c>
      <c r="F55" s="24" t="str">
        <f>IF(E18="","",E18)</f>
        <v>Vyplň údaj</v>
      </c>
      <c r="I55" s="26" t="s">
        <v>37</v>
      </c>
      <c r="J55" s="29" t="str">
        <f>E24</f>
        <v>Ing. Vít Pučálek</v>
      </c>
      <c r="L55" s="31"/>
    </row>
    <row r="56" spans="2:47" s="1" customFormat="1" ht="10.35" customHeight="1">
      <c r="B56" s="31"/>
      <c r="L56" s="31"/>
    </row>
    <row r="57" spans="2:47" s="1" customFormat="1" ht="29.25" customHeight="1">
      <c r="B57" s="31"/>
      <c r="C57" s="95" t="s">
        <v>119</v>
      </c>
      <c r="D57" s="89"/>
      <c r="E57" s="89"/>
      <c r="F57" s="89"/>
      <c r="G57" s="89"/>
      <c r="H57" s="89"/>
      <c r="I57" s="89"/>
      <c r="J57" s="96" t="s">
        <v>120</v>
      </c>
      <c r="K57" s="89"/>
      <c r="L57" s="31"/>
    </row>
    <row r="58" spans="2:47" s="1" customFormat="1" ht="10.35" customHeight="1">
      <c r="B58" s="31"/>
      <c r="L58" s="31"/>
    </row>
    <row r="59" spans="2:47" s="1" customFormat="1" ht="22.9" customHeight="1">
      <c r="B59" s="31"/>
      <c r="C59" s="97" t="s">
        <v>72</v>
      </c>
      <c r="J59" s="62">
        <f>J80</f>
        <v>0</v>
      </c>
      <c r="L59" s="31"/>
      <c r="AU59" s="16" t="s">
        <v>121</v>
      </c>
    </row>
    <row r="60" spans="2:47" s="8" customFormat="1" ht="24.95" customHeight="1">
      <c r="B60" s="98"/>
      <c r="D60" s="99" t="s">
        <v>122</v>
      </c>
      <c r="E60" s="100"/>
      <c r="F60" s="100"/>
      <c r="G60" s="100"/>
      <c r="H60" s="100"/>
      <c r="I60" s="100"/>
      <c r="J60" s="101">
        <f>J81</f>
        <v>0</v>
      </c>
      <c r="L60" s="98"/>
    </row>
    <row r="61" spans="2:47" s="1" customFormat="1" ht="21.75" customHeight="1">
      <c r="B61" s="31"/>
      <c r="L61" s="31"/>
    </row>
    <row r="62" spans="2:47" s="1" customFormat="1" ht="6.95" customHeight="1"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31"/>
    </row>
    <row r="66" spans="2:63" s="1" customFormat="1" ht="6.95" customHeight="1">
      <c r="B66" s="42"/>
      <c r="C66" s="43"/>
      <c r="D66" s="43"/>
      <c r="E66" s="43"/>
      <c r="F66" s="43"/>
      <c r="G66" s="43"/>
      <c r="H66" s="43"/>
      <c r="I66" s="43"/>
      <c r="J66" s="43"/>
      <c r="K66" s="43"/>
      <c r="L66" s="31"/>
    </row>
    <row r="67" spans="2:63" s="1" customFormat="1" ht="24.95" customHeight="1">
      <c r="B67" s="31"/>
      <c r="C67" s="20" t="s">
        <v>123</v>
      </c>
      <c r="L67" s="31"/>
    </row>
    <row r="68" spans="2:63" s="1" customFormat="1" ht="6.95" customHeight="1">
      <c r="B68" s="31"/>
      <c r="L68" s="31"/>
    </row>
    <row r="69" spans="2:63" s="1" customFormat="1" ht="12" customHeight="1">
      <c r="B69" s="31"/>
      <c r="C69" s="26" t="s">
        <v>16</v>
      </c>
      <c r="L69" s="31"/>
    </row>
    <row r="70" spans="2:63" s="1" customFormat="1" ht="16.5" customHeight="1">
      <c r="B70" s="31"/>
      <c r="E70" s="306" t="str">
        <f>E7</f>
        <v>Revitalizační opatření mokřad Boskovice</v>
      </c>
      <c r="F70" s="307"/>
      <c r="G70" s="307"/>
      <c r="H70" s="307"/>
      <c r="L70" s="31"/>
    </row>
    <row r="71" spans="2:63" s="1" customFormat="1" ht="12" customHeight="1">
      <c r="B71" s="31"/>
      <c r="C71" s="26" t="s">
        <v>116</v>
      </c>
      <c r="L71" s="31"/>
    </row>
    <row r="72" spans="2:63" s="1" customFormat="1" ht="16.5" customHeight="1">
      <c r="B72" s="31"/>
      <c r="E72" s="273" t="str">
        <f>E9</f>
        <v>00 - SO 00 Vedlejší rozpočtové náklady</v>
      </c>
      <c r="F72" s="308"/>
      <c r="G72" s="308"/>
      <c r="H72" s="308"/>
      <c r="L72" s="31"/>
    </row>
    <row r="73" spans="2:63" s="1" customFormat="1" ht="6.95" customHeight="1">
      <c r="B73" s="31"/>
      <c r="L73" s="31"/>
    </row>
    <row r="74" spans="2:63" s="1" customFormat="1" ht="12" customHeight="1">
      <c r="B74" s="31"/>
      <c r="C74" s="26" t="s">
        <v>21</v>
      </c>
      <c r="F74" s="24" t="str">
        <f>F12</f>
        <v>KN Boskovice</v>
      </c>
      <c r="I74" s="26" t="s">
        <v>23</v>
      </c>
      <c r="J74" s="48" t="str">
        <f>IF(J12="","",J12)</f>
        <v>21. 5. 2024</v>
      </c>
      <c r="L74" s="31"/>
    </row>
    <row r="75" spans="2:63" s="1" customFormat="1" ht="6.95" customHeight="1">
      <c r="B75" s="31"/>
      <c r="L75" s="31"/>
    </row>
    <row r="76" spans="2:63" s="1" customFormat="1" ht="15.2" customHeight="1">
      <c r="B76" s="31"/>
      <c r="C76" s="26" t="s">
        <v>25</v>
      </c>
      <c r="F76" s="24" t="str">
        <f>E15</f>
        <v>Město Boskovice</v>
      </c>
      <c r="I76" s="26" t="s">
        <v>32</v>
      </c>
      <c r="J76" s="29" t="str">
        <f>E21</f>
        <v>Ing. Vít Pučálek</v>
      </c>
      <c r="L76" s="31"/>
    </row>
    <row r="77" spans="2:63" s="1" customFormat="1" ht="15.2" customHeight="1">
      <c r="B77" s="31"/>
      <c r="C77" s="26" t="s">
        <v>30</v>
      </c>
      <c r="F77" s="24" t="str">
        <f>IF(E18="","",E18)</f>
        <v>Vyplň údaj</v>
      </c>
      <c r="I77" s="26" t="s">
        <v>37</v>
      </c>
      <c r="J77" s="29" t="str">
        <f>E24</f>
        <v>Ing. Vít Pučálek</v>
      </c>
      <c r="L77" s="31"/>
    </row>
    <row r="78" spans="2:63" s="1" customFormat="1" ht="10.35" customHeight="1">
      <c r="B78" s="31"/>
      <c r="L78" s="31"/>
    </row>
    <row r="79" spans="2:63" s="9" customFormat="1" ht="29.25" customHeight="1">
      <c r="B79" s="102"/>
      <c r="C79" s="103" t="s">
        <v>124</v>
      </c>
      <c r="D79" s="104" t="s">
        <v>59</v>
      </c>
      <c r="E79" s="104" t="s">
        <v>55</v>
      </c>
      <c r="F79" s="104" t="s">
        <v>56</v>
      </c>
      <c r="G79" s="104" t="s">
        <v>125</v>
      </c>
      <c r="H79" s="104" t="s">
        <v>126</v>
      </c>
      <c r="I79" s="104" t="s">
        <v>127</v>
      </c>
      <c r="J79" s="105" t="s">
        <v>120</v>
      </c>
      <c r="K79" s="106" t="s">
        <v>128</v>
      </c>
      <c r="L79" s="102"/>
      <c r="M79" s="55" t="s">
        <v>19</v>
      </c>
      <c r="N79" s="56" t="s">
        <v>44</v>
      </c>
      <c r="O79" s="56" t="s">
        <v>129</v>
      </c>
      <c r="P79" s="56" t="s">
        <v>130</v>
      </c>
      <c r="Q79" s="56" t="s">
        <v>131</v>
      </c>
      <c r="R79" s="56" t="s">
        <v>132</v>
      </c>
      <c r="S79" s="56" t="s">
        <v>133</v>
      </c>
      <c r="T79" s="57" t="s">
        <v>134</v>
      </c>
    </row>
    <row r="80" spans="2:63" s="1" customFormat="1" ht="22.9" customHeight="1">
      <c r="B80" s="31"/>
      <c r="C80" s="60" t="s">
        <v>135</v>
      </c>
      <c r="J80" s="107">
        <f>BK80</f>
        <v>0</v>
      </c>
      <c r="L80" s="31"/>
      <c r="M80" s="58"/>
      <c r="N80" s="49"/>
      <c r="O80" s="49"/>
      <c r="P80" s="108">
        <f>P81</f>
        <v>0</v>
      </c>
      <c r="Q80" s="49"/>
      <c r="R80" s="108">
        <f>R81</f>
        <v>0</v>
      </c>
      <c r="S80" s="49"/>
      <c r="T80" s="109">
        <f>T81</f>
        <v>0</v>
      </c>
      <c r="AT80" s="16" t="s">
        <v>73</v>
      </c>
      <c r="AU80" s="16" t="s">
        <v>121</v>
      </c>
      <c r="BK80" s="110">
        <f>BK81</f>
        <v>0</v>
      </c>
    </row>
    <row r="81" spans="2:65" s="10" customFormat="1" ht="25.9" customHeight="1">
      <c r="B81" s="111"/>
      <c r="D81" s="112" t="s">
        <v>73</v>
      </c>
      <c r="E81" s="113" t="s">
        <v>136</v>
      </c>
      <c r="F81" s="113" t="s">
        <v>137</v>
      </c>
      <c r="I81" s="114"/>
      <c r="J81" s="115">
        <f>BK81</f>
        <v>0</v>
      </c>
      <c r="L81" s="111"/>
      <c r="M81" s="116"/>
      <c r="P81" s="117">
        <f>SUM(P82:P125)</f>
        <v>0</v>
      </c>
      <c r="R81" s="117">
        <f>SUM(R82:R125)</f>
        <v>0</v>
      </c>
      <c r="T81" s="118">
        <f>SUM(T82:T125)</f>
        <v>0</v>
      </c>
      <c r="AR81" s="112" t="s">
        <v>138</v>
      </c>
      <c r="AT81" s="119" t="s">
        <v>73</v>
      </c>
      <c r="AU81" s="119" t="s">
        <v>74</v>
      </c>
      <c r="AY81" s="112" t="s">
        <v>139</v>
      </c>
      <c r="BK81" s="120">
        <f>SUM(BK82:BK125)</f>
        <v>0</v>
      </c>
    </row>
    <row r="82" spans="2:65" s="1" customFormat="1" ht="16.5" customHeight="1">
      <c r="B82" s="31"/>
      <c r="C82" s="121" t="s">
        <v>82</v>
      </c>
      <c r="D82" s="121" t="s">
        <v>140</v>
      </c>
      <c r="E82" s="122" t="s">
        <v>141</v>
      </c>
      <c r="F82" s="123" t="s">
        <v>142</v>
      </c>
      <c r="G82" s="124" t="s">
        <v>143</v>
      </c>
      <c r="H82" s="125">
        <v>2</v>
      </c>
      <c r="I82" s="126"/>
      <c r="J82" s="127">
        <f>ROUND(I82*H82,2)</f>
        <v>0</v>
      </c>
      <c r="K82" s="128"/>
      <c r="L82" s="31"/>
      <c r="M82" s="129" t="s">
        <v>19</v>
      </c>
      <c r="N82" s="130" t="s">
        <v>45</v>
      </c>
      <c r="P82" s="131">
        <f>O82*H82</f>
        <v>0</v>
      </c>
      <c r="Q82" s="131">
        <v>0</v>
      </c>
      <c r="R82" s="131">
        <f>Q82*H82</f>
        <v>0</v>
      </c>
      <c r="S82" s="131">
        <v>0</v>
      </c>
      <c r="T82" s="132">
        <f>S82*H82</f>
        <v>0</v>
      </c>
      <c r="AR82" s="133" t="s">
        <v>144</v>
      </c>
      <c r="AT82" s="133" t="s">
        <v>140</v>
      </c>
      <c r="AU82" s="133" t="s">
        <v>82</v>
      </c>
      <c r="AY82" s="16" t="s">
        <v>139</v>
      </c>
      <c r="BE82" s="134">
        <f>IF(N82="základní",J82,0)</f>
        <v>0</v>
      </c>
      <c r="BF82" s="134">
        <f>IF(N82="snížená",J82,0)</f>
        <v>0</v>
      </c>
      <c r="BG82" s="134">
        <f>IF(N82="zákl. přenesená",J82,0)</f>
        <v>0</v>
      </c>
      <c r="BH82" s="134">
        <f>IF(N82="sníž. přenesená",J82,0)</f>
        <v>0</v>
      </c>
      <c r="BI82" s="134">
        <f>IF(N82="nulová",J82,0)</f>
        <v>0</v>
      </c>
      <c r="BJ82" s="16" t="s">
        <v>82</v>
      </c>
      <c r="BK82" s="134">
        <f>ROUND(I82*H82,2)</f>
        <v>0</v>
      </c>
      <c r="BL82" s="16" t="s">
        <v>144</v>
      </c>
      <c r="BM82" s="133" t="s">
        <v>145</v>
      </c>
    </row>
    <row r="83" spans="2:65" s="1" customFormat="1" ht="11.25">
      <c r="B83" s="31"/>
      <c r="D83" s="135" t="s">
        <v>146</v>
      </c>
      <c r="F83" s="136" t="s">
        <v>142</v>
      </c>
      <c r="I83" s="137"/>
      <c r="L83" s="31"/>
      <c r="M83" s="138"/>
      <c r="T83" s="52"/>
      <c r="AT83" s="16" t="s">
        <v>146</v>
      </c>
      <c r="AU83" s="16" t="s">
        <v>82</v>
      </c>
    </row>
    <row r="84" spans="2:65" s="1" customFormat="1" ht="39">
      <c r="B84" s="31"/>
      <c r="D84" s="135" t="s">
        <v>147</v>
      </c>
      <c r="F84" s="139" t="s">
        <v>148</v>
      </c>
      <c r="I84" s="137"/>
      <c r="L84" s="31"/>
      <c r="M84" s="138"/>
      <c r="T84" s="52"/>
      <c r="AT84" s="16" t="s">
        <v>147</v>
      </c>
      <c r="AU84" s="16" t="s">
        <v>82</v>
      </c>
    </row>
    <row r="85" spans="2:65" s="1" customFormat="1" ht="16.5" customHeight="1">
      <c r="B85" s="31"/>
      <c r="C85" s="121" t="s">
        <v>84</v>
      </c>
      <c r="D85" s="121" t="s">
        <v>140</v>
      </c>
      <c r="E85" s="122" t="s">
        <v>149</v>
      </c>
      <c r="F85" s="123" t="s">
        <v>150</v>
      </c>
      <c r="G85" s="124" t="s">
        <v>151</v>
      </c>
      <c r="H85" s="125">
        <v>1</v>
      </c>
      <c r="I85" s="126"/>
      <c r="J85" s="127">
        <f>ROUND(I85*H85,2)</f>
        <v>0</v>
      </c>
      <c r="K85" s="128"/>
      <c r="L85" s="31"/>
      <c r="M85" s="129" t="s">
        <v>19</v>
      </c>
      <c r="N85" s="130" t="s">
        <v>45</v>
      </c>
      <c r="P85" s="131">
        <f>O85*H85</f>
        <v>0</v>
      </c>
      <c r="Q85" s="131">
        <v>0</v>
      </c>
      <c r="R85" s="131">
        <f>Q85*H85</f>
        <v>0</v>
      </c>
      <c r="S85" s="131">
        <v>0</v>
      </c>
      <c r="T85" s="132">
        <f>S85*H85</f>
        <v>0</v>
      </c>
      <c r="AR85" s="133" t="s">
        <v>144</v>
      </c>
      <c r="AT85" s="133" t="s">
        <v>140</v>
      </c>
      <c r="AU85" s="133" t="s">
        <v>82</v>
      </c>
      <c r="AY85" s="16" t="s">
        <v>139</v>
      </c>
      <c r="BE85" s="134">
        <f>IF(N85="základní",J85,0)</f>
        <v>0</v>
      </c>
      <c r="BF85" s="134">
        <f>IF(N85="snížená",J85,0)</f>
        <v>0</v>
      </c>
      <c r="BG85" s="134">
        <f>IF(N85="zákl. přenesená",J85,0)</f>
        <v>0</v>
      </c>
      <c r="BH85" s="134">
        <f>IF(N85="sníž. přenesená",J85,0)</f>
        <v>0</v>
      </c>
      <c r="BI85" s="134">
        <f>IF(N85="nulová",J85,0)</f>
        <v>0</v>
      </c>
      <c r="BJ85" s="16" t="s">
        <v>82</v>
      </c>
      <c r="BK85" s="134">
        <f>ROUND(I85*H85,2)</f>
        <v>0</v>
      </c>
      <c r="BL85" s="16" t="s">
        <v>144</v>
      </c>
      <c r="BM85" s="133" t="s">
        <v>152</v>
      </c>
    </row>
    <row r="86" spans="2:65" s="1" customFormat="1" ht="11.25">
      <c r="B86" s="31"/>
      <c r="D86" s="135" t="s">
        <v>146</v>
      </c>
      <c r="F86" s="136" t="s">
        <v>150</v>
      </c>
      <c r="I86" s="137"/>
      <c r="L86" s="31"/>
      <c r="M86" s="138"/>
      <c r="T86" s="52"/>
      <c r="AT86" s="16" t="s">
        <v>146</v>
      </c>
      <c r="AU86" s="16" t="s">
        <v>82</v>
      </c>
    </row>
    <row r="87" spans="2:65" s="1" customFormat="1" ht="107.25">
      <c r="B87" s="31"/>
      <c r="D87" s="135" t="s">
        <v>147</v>
      </c>
      <c r="F87" s="139" t="s">
        <v>153</v>
      </c>
      <c r="I87" s="137"/>
      <c r="L87" s="31"/>
      <c r="M87" s="138"/>
      <c r="T87" s="52"/>
      <c r="AT87" s="16" t="s">
        <v>147</v>
      </c>
      <c r="AU87" s="16" t="s">
        <v>82</v>
      </c>
    </row>
    <row r="88" spans="2:65" s="1" customFormat="1" ht="16.5" customHeight="1">
      <c r="B88" s="31"/>
      <c r="C88" s="121" t="s">
        <v>154</v>
      </c>
      <c r="D88" s="121" t="s">
        <v>140</v>
      </c>
      <c r="E88" s="122" t="s">
        <v>155</v>
      </c>
      <c r="F88" s="123" t="s">
        <v>156</v>
      </c>
      <c r="G88" s="124" t="s">
        <v>151</v>
      </c>
      <c r="H88" s="125">
        <v>1</v>
      </c>
      <c r="I88" s="126"/>
      <c r="J88" s="127">
        <f>ROUND(I88*H88,2)</f>
        <v>0</v>
      </c>
      <c r="K88" s="128"/>
      <c r="L88" s="31"/>
      <c r="M88" s="129" t="s">
        <v>19</v>
      </c>
      <c r="N88" s="130" t="s">
        <v>45</v>
      </c>
      <c r="P88" s="131">
        <f>O88*H88</f>
        <v>0</v>
      </c>
      <c r="Q88" s="131">
        <v>0</v>
      </c>
      <c r="R88" s="131">
        <f>Q88*H88</f>
        <v>0</v>
      </c>
      <c r="S88" s="131">
        <v>0</v>
      </c>
      <c r="T88" s="132">
        <f>S88*H88</f>
        <v>0</v>
      </c>
      <c r="AR88" s="133" t="s">
        <v>144</v>
      </c>
      <c r="AT88" s="133" t="s">
        <v>140</v>
      </c>
      <c r="AU88" s="133" t="s">
        <v>82</v>
      </c>
      <c r="AY88" s="16" t="s">
        <v>139</v>
      </c>
      <c r="BE88" s="134">
        <f>IF(N88="základní",J88,0)</f>
        <v>0</v>
      </c>
      <c r="BF88" s="134">
        <f>IF(N88="snížená",J88,0)</f>
        <v>0</v>
      </c>
      <c r="BG88" s="134">
        <f>IF(N88="zákl. přenesená",J88,0)</f>
        <v>0</v>
      </c>
      <c r="BH88" s="134">
        <f>IF(N88="sníž. přenesená",J88,0)</f>
        <v>0</v>
      </c>
      <c r="BI88" s="134">
        <f>IF(N88="nulová",J88,0)</f>
        <v>0</v>
      </c>
      <c r="BJ88" s="16" t="s">
        <v>82</v>
      </c>
      <c r="BK88" s="134">
        <f>ROUND(I88*H88,2)</f>
        <v>0</v>
      </c>
      <c r="BL88" s="16" t="s">
        <v>144</v>
      </c>
      <c r="BM88" s="133" t="s">
        <v>157</v>
      </c>
    </row>
    <row r="89" spans="2:65" s="1" customFormat="1" ht="11.25">
      <c r="B89" s="31"/>
      <c r="D89" s="135" t="s">
        <v>146</v>
      </c>
      <c r="F89" s="136" t="s">
        <v>156</v>
      </c>
      <c r="I89" s="137"/>
      <c r="L89" s="31"/>
      <c r="M89" s="138"/>
      <c r="T89" s="52"/>
      <c r="AT89" s="16" t="s">
        <v>146</v>
      </c>
      <c r="AU89" s="16" t="s">
        <v>82</v>
      </c>
    </row>
    <row r="90" spans="2:65" s="1" customFormat="1" ht="58.5">
      <c r="B90" s="31"/>
      <c r="D90" s="135" t="s">
        <v>147</v>
      </c>
      <c r="F90" s="139" t="s">
        <v>158</v>
      </c>
      <c r="I90" s="137"/>
      <c r="L90" s="31"/>
      <c r="M90" s="138"/>
      <c r="T90" s="52"/>
      <c r="AT90" s="16" t="s">
        <v>147</v>
      </c>
      <c r="AU90" s="16" t="s">
        <v>82</v>
      </c>
    </row>
    <row r="91" spans="2:65" s="1" customFormat="1" ht="24.2" customHeight="1">
      <c r="B91" s="31"/>
      <c r="C91" s="121" t="s">
        <v>144</v>
      </c>
      <c r="D91" s="121" t="s">
        <v>140</v>
      </c>
      <c r="E91" s="122" t="s">
        <v>159</v>
      </c>
      <c r="F91" s="123" t="s">
        <v>160</v>
      </c>
      <c r="G91" s="124" t="s">
        <v>151</v>
      </c>
      <c r="H91" s="125">
        <v>1</v>
      </c>
      <c r="I91" s="126"/>
      <c r="J91" s="127">
        <f>ROUND(I91*H91,2)</f>
        <v>0</v>
      </c>
      <c r="K91" s="128"/>
      <c r="L91" s="31"/>
      <c r="M91" s="129" t="s">
        <v>19</v>
      </c>
      <c r="N91" s="130" t="s">
        <v>45</v>
      </c>
      <c r="P91" s="131">
        <f>O91*H91</f>
        <v>0</v>
      </c>
      <c r="Q91" s="131">
        <v>0</v>
      </c>
      <c r="R91" s="131">
        <f>Q91*H91</f>
        <v>0</v>
      </c>
      <c r="S91" s="131">
        <v>0</v>
      </c>
      <c r="T91" s="132">
        <f>S91*H91</f>
        <v>0</v>
      </c>
      <c r="AR91" s="133" t="s">
        <v>144</v>
      </c>
      <c r="AT91" s="133" t="s">
        <v>140</v>
      </c>
      <c r="AU91" s="133" t="s">
        <v>82</v>
      </c>
      <c r="AY91" s="16" t="s">
        <v>139</v>
      </c>
      <c r="BE91" s="134">
        <f>IF(N91="základní",J91,0)</f>
        <v>0</v>
      </c>
      <c r="BF91" s="134">
        <f>IF(N91="snížená",J91,0)</f>
        <v>0</v>
      </c>
      <c r="BG91" s="134">
        <f>IF(N91="zákl. přenesená",J91,0)</f>
        <v>0</v>
      </c>
      <c r="BH91" s="134">
        <f>IF(N91="sníž. přenesená",J91,0)</f>
        <v>0</v>
      </c>
      <c r="BI91" s="134">
        <f>IF(N91="nulová",J91,0)</f>
        <v>0</v>
      </c>
      <c r="BJ91" s="16" t="s">
        <v>82</v>
      </c>
      <c r="BK91" s="134">
        <f>ROUND(I91*H91,2)</f>
        <v>0</v>
      </c>
      <c r="BL91" s="16" t="s">
        <v>144</v>
      </c>
      <c r="BM91" s="133" t="s">
        <v>161</v>
      </c>
    </row>
    <row r="92" spans="2:65" s="1" customFormat="1" ht="19.5">
      <c r="B92" s="31"/>
      <c r="D92" s="135" t="s">
        <v>146</v>
      </c>
      <c r="F92" s="136" t="s">
        <v>160</v>
      </c>
      <c r="I92" s="137"/>
      <c r="L92" s="31"/>
      <c r="M92" s="138"/>
      <c r="T92" s="52"/>
      <c r="AT92" s="16" t="s">
        <v>146</v>
      </c>
      <c r="AU92" s="16" t="s">
        <v>82</v>
      </c>
    </row>
    <row r="93" spans="2:65" s="1" customFormat="1" ht="16.5" customHeight="1">
      <c r="B93" s="31"/>
      <c r="C93" s="121" t="s">
        <v>162</v>
      </c>
      <c r="D93" s="121" t="s">
        <v>140</v>
      </c>
      <c r="E93" s="122" t="s">
        <v>163</v>
      </c>
      <c r="F93" s="123" t="s">
        <v>164</v>
      </c>
      <c r="G93" s="124" t="s">
        <v>151</v>
      </c>
      <c r="H93" s="125">
        <v>1</v>
      </c>
      <c r="I93" s="126"/>
      <c r="J93" s="127">
        <f>ROUND(I93*H93,2)</f>
        <v>0</v>
      </c>
      <c r="K93" s="128"/>
      <c r="L93" s="31"/>
      <c r="M93" s="129" t="s">
        <v>19</v>
      </c>
      <c r="N93" s="130" t="s">
        <v>45</v>
      </c>
      <c r="P93" s="131">
        <f>O93*H93</f>
        <v>0</v>
      </c>
      <c r="Q93" s="131">
        <v>0</v>
      </c>
      <c r="R93" s="131">
        <f>Q93*H93</f>
        <v>0</v>
      </c>
      <c r="S93" s="131">
        <v>0</v>
      </c>
      <c r="T93" s="132">
        <f>S93*H93</f>
        <v>0</v>
      </c>
      <c r="AR93" s="133" t="s">
        <v>144</v>
      </c>
      <c r="AT93" s="133" t="s">
        <v>140</v>
      </c>
      <c r="AU93" s="133" t="s">
        <v>82</v>
      </c>
      <c r="AY93" s="16" t="s">
        <v>139</v>
      </c>
      <c r="BE93" s="134">
        <f>IF(N93="základní",J93,0)</f>
        <v>0</v>
      </c>
      <c r="BF93" s="134">
        <f>IF(N93="snížená",J93,0)</f>
        <v>0</v>
      </c>
      <c r="BG93" s="134">
        <f>IF(N93="zákl. přenesená",J93,0)</f>
        <v>0</v>
      </c>
      <c r="BH93" s="134">
        <f>IF(N93="sníž. přenesená",J93,0)</f>
        <v>0</v>
      </c>
      <c r="BI93" s="134">
        <f>IF(N93="nulová",J93,0)</f>
        <v>0</v>
      </c>
      <c r="BJ93" s="16" t="s">
        <v>82</v>
      </c>
      <c r="BK93" s="134">
        <f>ROUND(I93*H93,2)</f>
        <v>0</v>
      </c>
      <c r="BL93" s="16" t="s">
        <v>144</v>
      </c>
      <c r="BM93" s="133" t="s">
        <v>165</v>
      </c>
    </row>
    <row r="94" spans="2:65" s="1" customFormat="1" ht="11.25">
      <c r="B94" s="31"/>
      <c r="D94" s="135" t="s">
        <v>146</v>
      </c>
      <c r="F94" s="136" t="s">
        <v>164</v>
      </c>
      <c r="I94" s="137"/>
      <c r="L94" s="31"/>
      <c r="M94" s="138"/>
      <c r="T94" s="52"/>
      <c r="AT94" s="16" t="s">
        <v>146</v>
      </c>
      <c r="AU94" s="16" t="s">
        <v>82</v>
      </c>
    </row>
    <row r="95" spans="2:65" s="1" customFormat="1" ht="16.5" customHeight="1">
      <c r="B95" s="31"/>
      <c r="C95" s="121" t="s">
        <v>166</v>
      </c>
      <c r="D95" s="121" t="s">
        <v>140</v>
      </c>
      <c r="E95" s="122" t="s">
        <v>167</v>
      </c>
      <c r="F95" s="123" t="s">
        <v>168</v>
      </c>
      <c r="G95" s="124" t="s">
        <v>151</v>
      </c>
      <c r="H95" s="125">
        <v>1</v>
      </c>
      <c r="I95" s="126"/>
      <c r="J95" s="127">
        <f>ROUND(I95*H95,2)</f>
        <v>0</v>
      </c>
      <c r="K95" s="128"/>
      <c r="L95" s="31"/>
      <c r="M95" s="129" t="s">
        <v>19</v>
      </c>
      <c r="N95" s="130" t="s">
        <v>45</v>
      </c>
      <c r="P95" s="131">
        <f>O95*H95</f>
        <v>0</v>
      </c>
      <c r="Q95" s="131">
        <v>0</v>
      </c>
      <c r="R95" s="131">
        <f>Q95*H95</f>
        <v>0</v>
      </c>
      <c r="S95" s="131">
        <v>0</v>
      </c>
      <c r="T95" s="132">
        <f>S95*H95</f>
        <v>0</v>
      </c>
      <c r="AR95" s="133" t="s">
        <v>144</v>
      </c>
      <c r="AT95" s="133" t="s">
        <v>140</v>
      </c>
      <c r="AU95" s="133" t="s">
        <v>82</v>
      </c>
      <c r="AY95" s="16" t="s">
        <v>139</v>
      </c>
      <c r="BE95" s="134">
        <f>IF(N95="základní",J95,0)</f>
        <v>0</v>
      </c>
      <c r="BF95" s="134">
        <f>IF(N95="snížená",J95,0)</f>
        <v>0</v>
      </c>
      <c r="BG95" s="134">
        <f>IF(N95="zákl. přenesená",J95,0)</f>
        <v>0</v>
      </c>
      <c r="BH95" s="134">
        <f>IF(N95="sníž. přenesená",J95,0)</f>
        <v>0</v>
      </c>
      <c r="BI95" s="134">
        <f>IF(N95="nulová",J95,0)</f>
        <v>0</v>
      </c>
      <c r="BJ95" s="16" t="s">
        <v>82</v>
      </c>
      <c r="BK95" s="134">
        <f>ROUND(I95*H95,2)</f>
        <v>0</v>
      </c>
      <c r="BL95" s="16" t="s">
        <v>144</v>
      </c>
      <c r="BM95" s="133" t="s">
        <v>169</v>
      </c>
    </row>
    <row r="96" spans="2:65" s="1" customFormat="1" ht="11.25">
      <c r="B96" s="31"/>
      <c r="D96" s="135" t="s">
        <v>146</v>
      </c>
      <c r="F96" s="136" t="s">
        <v>168</v>
      </c>
      <c r="I96" s="137"/>
      <c r="L96" s="31"/>
      <c r="M96" s="138"/>
      <c r="T96" s="52"/>
      <c r="AT96" s="16" t="s">
        <v>146</v>
      </c>
      <c r="AU96" s="16" t="s">
        <v>82</v>
      </c>
    </row>
    <row r="97" spans="2:65" s="1" customFormat="1" ht="68.25">
      <c r="B97" s="31"/>
      <c r="D97" s="135" t="s">
        <v>147</v>
      </c>
      <c r="F97" s="139" t="s">
        <v>170</v>
      </c>
      <c r="I97" s="137"/>
      <c r="L97" s="31"/>
      <c r="M97" s="138"/>
      <c r="T97" s="52"/>
      <c r="AT97" s="16" t="s">
        <v>147</v>
      </c>
      <c r="AU97" s="16" t="s">
        <v>82</v>
      </c>
    </row>
    <row r="98" spans="2:65" s="1" customFormat="1" ht="16.5" customHeight="1">
      <c r="B98" s="31"/>
      <c r="C98" s="121" t="s">
        <v>171</v>
      </c>
      <c r="D98" s="121" t="s">
        <v>140</v>
      </c>
      <c r="E98" s="122" t="s">
        <v>172</v>
      </c>
      <c r="F98" s="123" t="s">
        <v>173</v>
      </c>
      <c r="G98" s="124" t="s">
        <v>151</v>
      </c>
      <c r="H98" s="125">
        <v>1</v>
      </c>
      <c r="I98" s="126"/>
      <c r="J98" s="127">
        <f>ROUND(I98*H98,2)</f>
        <v>0</v>
      </c>
      <c r="K98" s="128"/>
      <c r="L98" s="31"/>
      <c r="M98" s="129" t="s">
        <v>19</v>
      </c>
      <c r="N98" s="130" t="s">
        <v>45</v>
      </c>
      <c r="P98" s="131">
        <f>O98*H98</f>
        <v>0</v>
      </c>
      <c r="Q98" s="131">
        <v>0</v>
      </c>
      <c r="R98" s="131">
        <f>Q98*H98</f>
        <v>0</v>
      </c>
      <c r="S98" s="131">
        <v>0</v>
      </c>
      <c r="T98" s="132">
        <f>S98*H98</f>
        <v>0</v>
      </c>
      <c r="AR98" s="133" t="s">
        <v>144</v>
      </c>
      <c r="AT98" s="133" t="s">
        <v>140</v>
      </c>
      <c r="AU98" s="133" t="s">
        <v>82</v>
      </c>
      <c r="AY98" s="16" t="s">
        <v>139</v>
      </c>
      <c r="BE98" s="134">
        <f>IF(N98="základní",J98,0)</f>
        <v>0</v>
      </c>
      <c r="BF98" s="134">
        <f>IF(N98="snížená",J98,0)</f>
        <v>0</v>
      </c>
      <c r="BG98" s="134">
        <f>IF(N98="zákl. přenesená",J98,0)</f>
        <v>0</v>
      </c>
      <c r="BH98" s="134">
        <f>IF(N98="sníž. přenesená",J98,0)</f>
        <v>0</v>
      </c>
      <c r="BI98" s="134">
        <f>IF(N98="nulová",J98,0)</f>
        <v>0</v>
      </c>
      <c r="BJ98" s="16" t="s">
        <v>82</v>
      </c>
      <c r="BK98" s="134">
        <f>ROUND(I98*H98,2)</f>
        <v>0</v>
      </c>
      <c r="BL98" s="16" t="s">
        <v>144</v>
      </c>
      <c r="BM98" s="133" t="s">
        <v>174</v>
      </c>
    </row>
    <row r="99" spans="2:65" s="1" customFormat="1" ht="11.25">
      <c r="B99" s="31"/>
      <c r="D99" s="135" t="s">
        <v>146</v>
      </c>
      <c r="F99" s="136" t="s">
        <v>173</v>
      </c>
      <c r="I99" s="137"/>
      <c r="L99" s="31"/>
      <c r="M99" s="138"/>
      <c r="T99" s="52"/>
      <c r="AT99" s="16" t="s">
        <v>146</v>
      </c>
      <c r="AU99" s="16" t="s">
        <v>82</v>
      </c>
    </row>
    <row r="100" spans="2:65" s="1" customFormat="1" ht="24.2" customHeight="1">
      <c r="B100" s="31"/>
      <c r="C100" s="121" t="s">
        <v>175</v>
      </c>
      <c r="D100" s="121" t="s">
        <v>140</v>
      </c>
      <c r="E100" s="122" t="s">
        <v>176</v>
      </c>
      <c r="F100" s="123" t="s">
        <v>177</v>
      </c>
      <c r="G100" s="124" t="s">
        <v>151</v>
      </c>
      <c r="H100" s="125">
        <v>1</v>
      </c>
      <c r="I100" s="126"/>
      <c r="J100" s="127">
        <f>ROUND(I100*H100,2)</f>
        <v>0</v>
      </c>
      <c r="K100" s="128"/>
      <c r="L100" s="31"/>
      <c r="M100" s="129" t="s">
        <v>19</v>
      </c>
      <c r="N100" s="130" t="s">
        <v>45</v>
      </c>
      <c r="P100" s="131">
        <f>O100*H100</f>
        <v>0</v>
      </c>
      <c r="Q100" s="131">
        <v>0</v>
      </c>
      <c r="R100" s="131">
        <f>Q100*H100</f>
        <v>0</v>
      </c>
      <c r="S100" s="131">
        <v>0</v>
      </c>
      <c r="T100" s="132">
        <f>S100*H100</f>
        <v>0</v>
      </c>
      <c r="AR100" s="133" t="s">
        <v>144</v>
      </c>
      <c r="AT100" s="133" t="s">
        <v>140</v>
      </c>
      <c r="AU100" s="133" t="s">
        <v>82</v>
      </c>
      <c r="AY100" s="16" t="s">
        <v>139</v>
      </c>
      <c r="BE100" s="134">
        <f>IF(N100="základní",J100,0)</f>
        <v>0</v>
      </c>
      <c r="BF100" s="134">
        <f>IF(N100="snížená",J100,0)</f>
        <v>0</v>
      </c>
      <c r="BG100" s="134">
        <f>IF(N100="zákl. přenesená",J100,0)</f>
        <v>0</v>
      </c>
      <c r="BH100" s="134">
        <f>IF(N100="sníž. přenesená",J100,0)</f>
        <v>0</v>
      </c>
      <c r="BI100" s="134">
        <f>IF(N100="nulová",J100,0)</f>
        <v>0</v>
      </c>
      <c r="BJ100" s="16" t="s">
        <v>82</v>
      </c>
      <c r="BK100" s="134">
        <f>ROUND(I100*H100,2)</f>
        <v>0</v>
      </c>
      <c r="BL100" s="16" t="s">
        <v>144</v>
      </c>
      <c r="BM100" s="133" t="s">
        <v>178</v>
      </c>
    </row>
    <row r="101" spans="2:65" s="1" customFormat="1" ht="11.25">
      <c r="B101" s="31"/>
      <c r="D101" s="135" t="s">
        <v>146</v>
      </c>
      <c r="F101" s="136" t="s">
        <v>177</v>
      </c>
      <c r="I101" s="137"/>
      <c r="L101" s="31"/>
      <c r="M101" s="138"/>
      <c r="T101" s="52"/>
      <c r="AT101" s="16" t="s">
        <v>146</v>
      </c>
      <c r="AU101" s="16" t="s">
        <v>82</v>
      </c>
    </row>
    <row r="102" spans="2:65" s="1" customFormat="1" ht="16.5" customHeight="1">
      <c r="B102" s="31"/>
      <c r="C102" s="121" t="s">
        <v>179</v>
      </c>
      <c r="D102" s="121" t="s">
        <v>140</v>
      </c>
      <c r="E102" s="122" t="s">
        <v>180</v>
      </c>
      <c r="F102" s="123" t="s">
        <v>181</v>
      </c>
      <c r="G102" s="124" t="s">
        <v>151</v>
      </c>
      <c r="H102" s="125">
        <v>3</v>
      </c>
      <c r="I102" s="126"/>
      <c r="J102" s="127">
        <f>ROUND(I102*H102,2)</f>
        <v>0</v>
      </c>
      <c r="K102" s="128"/>
      <c r="L102" s="31"/>
      <c r="M102" s="129" t="s">
        <v>19</v>
      </c>
      <c r="N102" s="130" t="s">
        <v>45</v>
      </c>
      <c r="P102" s="131">
        <f>O102*H102</f>
        <v>0</v>
      </c>
      <c r="Q102" s="131">
        <v>0</v>
      </c>
      <c r="R102" s="131">
        <f>Q102*H102</f>
        <v>0</v>
      </c>
      <c r="S102" s="131">
        <v>0</v>
      </c>
      <c r="T102" s="132">
        <f>S102*H102</f>
        <v>0</v>
      </c>
      <c r="AR102" s="133" t="s">
        <v>144</v>
      </c>
      <c r="AT102" s="133" t="s">
        <v>140</v>
      </c>
      <c r="AU102" s="133" t="s">
        <v>82</v>
      </c>
      <c r="AY102" s="16" t="s">
        <v>139</v>
      </c>
      <c r="BE102" s="134">
        <f>IF(N102="základní",J102,0)</f>
        <v>0</v>
      </c>
      <c r="BF102" s="134">
        <f>IF(N102="snížená",J102,0)</f>
        <v>0</v>
      </c>
      <c r="BG102" s="134">
        <f>IF(N102="zákl. přenesená",J102,0)</f>
        <v>0</v>
      </c>
      <c r="BH102" s="134">
        <f>IF(N102="sníž. přenesená",J102,0)</f>
        <v>0</v>
      </c>
      <c r="BI102" s="134">
        <f>IF(N102="nulová",J102,0)</f>
        <v>0</v>
      </c>
      <c r="BJ102" s="16" t="s">
        <v>82</v>
      </c>
      <c r="BK102" s="134">
        <f>ROUND(I102*H102,2)</f>
        <v>0</v>
      </c>
      <c r="BL102" s="16" t="s">
        <v>144</v>
      </c>
      <c r="BM102" s="133" t="s">
        <v>182</v>
      </c>
    </row>
    <row r="103" spans="2:65" s="1" customFormat="1" ht="19.5">
      <c r="B103" s="31"/>
      <c r="D103" s="135" t="s">
        <v>146</v>
      </c>
      <c r="F103" s="136" t="s">
        <v>183</v>
      </c>
      <c r="I103" s="137"/>
      <c r="L103" s="31"/>
      <c r="M103" s="138"/>
      <c r="T103" s="52"/>
      <c r="AT103" s="16" t="s">
        <v>146</v>
      </c>
      <c r="AU103" s="16" t="s">
        <v>82</v>
      </c>
    </row>
    <row r="104" spans="2:65" s="1" customFormat="1" ht="16.5" customHeight="1">
      <c r="B104" s="31"/>
      <c r="C104" s="121" t="s">
        <v>184</v>
      </c>
      <c r="D104" s="121" t="s">
        <v>140</v>
      </c>
      <c r="E104" s="122" t="s">
        <v>185</v>
      </c>
      <c r="F104" s="123" t="s">
        <v>186</v>
      </c>
      <c r="G104" s="124" t="s">
        <v>151</v>
      </c>
      <c r="H104" s="125">
        <v>1</v>
      </c>
      <c r="I104" s="126"/>
      <c r="J104" s="127">
        <f>ROUND(I104*H104,2)</f>
        <v>0</v>
      </c>
      <c r="K104" s="128"/>
      <c r="L104" s="31"/>
      <c r="M104" s="129" t="s">
        <v>19</v>
      </c>
      <c r="N104" s="130" t="s">
        <v>45</v>
      </c>
      <c r="P104" s="131">
        <f>O104*H104</f>
        <v>0</v>
      </c>
      <c r="Q104" s="131">
        <v>0</v>
      </c>
      <c r="R104" s="131">
        <f>Q104*H104</f>
        <v>0</v>
      </c>
      <c r="S104" s="131">
        <v>0</v>
      </c>
      <c r="T104" s="132">
        <f>S104*H104</f>
        <v>0</v>
      </c>
      <c r="AR104" s="133" t="s">
        <v>144</v>
      </c>
      <c r="AT104" s="133" t="s">
        <v>140</v>
      </c>
      <c r="AU104" s="133" t="s">
        <v>82</v>
      </c>
      <c r="AY104" s="16" t="s">
        <v>139</v>
      </c>
      <c r="BE104" s="134">
        <f>IF(N104="základní",J104,0)</f>
        <v>0</v>
      </c>
      <c r="BF104" s="134">
        <f>IF(N104="snížená",J104,0)</f>
        <v>0</v>
      </c>
      <c r="BG104" s="134">
        <f>IF(N104="zákl. přenesená",J104,0)</f>
        <v>0</v>
      </c>
      <c r="BH104" s="134">
        <f>IF(N104="sníž. přenesená",J104,0)</f>
        <v>0</v>
      </c>
      <c r="BI104" s="134">
        <f>IF(N104="nulová",J104,0)</f>
        <v>0</v>
      </c>
      <c r="BJ104" s="16" t="s">
        <v>82</v>
      </c>
      <c r="BK104" s="134">
        <f>ROUND(I104*H104,2)</f>
        <v>0</v>
      </c>
      <c r="BL104" s="16" t="s">
        <v>144</v>
      </c>
      <c r="BM104" s="133" t="s">
        <v>187</v>
      </c>
    </row>
    <row r="105" spans="2:65" s="1" customFormat="1" ht="11.25">
      <c r="B105" s="31"/>
      <c r="D105" s="135" t="s">
        <v>146</v>
      </c>
      <c r="F105" s="136" t="s">
        <v>186</v>
      </c>
      <c r="I105" s="137"/>
      <c r="L105" s="31"/>
      <c r="M105" s="138"/>
      <c r="T105" s="52"/>
      <c r="AT105" s="16" t="s">
        <v>146</v>
      </c>
      <c r="AU105" s="16" t="s">
        <v>82</v>
      </c>
    </row>
    <row r="106" spans="2:65" s="1" customFormat="1" ht="29.25">
      <c r="B106" s="31"/>
      <c r="D106" s="135" t="s">
        <v>147</v>
      </c>
      <c r="F106" s="139" t="s">
        <v>188</v>
      </c>
      <c r="I106" s="137"/>
      <c r="L106" s="31"/>
      <c r="M106" s="138"/>
      <c r="T106" s="52"/>
      <c r="AT106" s="16" t="s">
        <v>147</v>
      </c>
      <c r="AU106" s="16" t="s">
        <v>82</v>
      </c>
    </row>
    <row r="107" spans="2:65" s="1" customFormat="1" ht="16.5" customHeight="1">
      <c r="B107" s="31"/>
      <c r="C107" s="121" t="s">
        <v>8</v>
      </c>
      <c r="D107" s="121" t="s">
        <v>140</v>
      </c>
      <c r="E107" s="122" t="s">
        <v>189</v>
      </c>
      <c r="F107" s="123" t="s">
        <v>190</v>
      </c>
      <c r="G107" s="124" t="s">
        <v>151</v>
      </c>
      <c r="H107" s="125">
        <v>1</v>
      </c>
      <c r="I107" s="126"/>
      <c r="J107" s="127">
        <f>ROUND(I107*H107,2)</f>
        <v>0</v>
      </c>
      <c r="K107" s="128"/>
      <c r="L107" s="31"/>
      <c r="M107" s="129" t="s">
        <v>19</v>
      </c>
      <c r="N107" s="130" t="s">
        <v>45</v>
      </c>
      <c r="P107" s="131">
        <f>O107*H107</f>
        <v>0</v>
      </c>
      <c r="Q107" s="131">
        <v>0</v>
      </c>
      <c r="R107" s="131">
        <f>Q107*H107</f>
        <v>0</v>
      </c>
      <c r="S107" s="131">
        <v>0</v>
      </c>
      <c r="T107" s="132">
        <f>S107*H107</f>
        <v>0</v>
      </c>
      <c r="AR107" s="133" t="s">
        <v>144</v>
      </c>
      <c r="AT107" s="133" t="s">
        <v>140</v>
      </c>
      <c r="AU107" s="133" t="s">
        <v>82</v>
      </c>
      <c r="AY107" s="16" t="s">
        <v>139</v>
      </c>
      <c r="BE107" s="134">
        <f>IF(N107="základní",J107,0)</f>
        <v>0</v>
      </c>
      <c r="BF107" s="134">
        <f>IF(N107="snížená",J107,0)</f>
        <v>0</v>
      </c>
      <c r="BG107" s="134">
        <f>IF(N107="zákl. přenesená",J107,0)</f>
        <v>0</v>
      </c>
      <c r="BH107" s="134">
        <f>IF(N107="sníž. přenesená",J107,0)</f>
        <v>0</v>
      </c>
      <c r="BI107" s="134">
        <f>IF(N107="nulová",J107,0)</f>
        <v>0</v>
      </c>
      <c r="BJ107" s="16" t="s">
        <v>82</v>
      </c>
      <c r="BK107" s="134">
        <f>ROUND(I107*H107,2)</f>
        <v>0</v>
      </c>
      <c r="BL107" s="16" t="s">
        <v>144</v>
      </c>
      <c r="BM107" s="133" t="s">
        <v>191</v>
      </c>
    </row>
    <row r="108" spans="2:65" s="1" customFormat="1" ht="11.25">
      <c r="B108" s="31"/>
      <c r="D108" s="135" t="s">
        <v>146</v>
      </c>
      <c r="F108" s="136" t="s">
        <v>192</v>
      </c>
      <c r="I108" s="137"/>
      <c r="L108" s="31"/>
      <c r="M108" s="138"/>
      <c r="T108" s="52"/>
      <c r="AT108" s="16" t="s">
        <v>146</v>
      </c>
      <c r="AU108" s="16" t="s">
        <v>82</v>
      </c>
    </row>
    <row r="109" spans="2:65" s="1" customFormat="1" ht="29.25">
      <c r="B109" s="31"/>
      <c r="D109" s="135" t="s">
        <v>147</v>
      </c>
      <c r="F109" s="139" t="s">
        <v>193</v>
      </c>
      <c r="I109" s="137"/>
      <c r="L109" s="31"/>
      <c r="M109" s="138"/>
      <c r="T109" s="52"/>
      <c r="AT109" s="16" t="s">
        <v>147</v>
      </c>
      <c r="AU109" s="16" t="s">
        <v>82</v>
      </c>
    </row>
    <row r="110" spans="2:65" s="1" customFormat="1" ht="24.2" customHeight="1">
      <c r="B110" s="31"/>
      <c r="C110" s="121" t="s">
        <v>194</v>
      </c>
      <c r="D110" s="121" t="s">
        <v>140</v>
      </c>
      <c r="E110" s="122" t="s">
        <v>195</v>
      </c>
      <c r="F110" s="123" t="s">
        <v>196</v>
      </c>
      <c r="G110" s="124" t="s">
        <v>151</v>
      </c>
      <c r="H110" s="125">
        <v>1</v>
      </c>
      <c r="I110" s="126"/>
      <c r="J110" s="127">
        <f>ROUND(I110*H110,2)</f>
        <v>0</v>
      </c>
      <c r="K110" s="128"/>
      <c r="L110" s="31"/>
      <c r="M110" s="129" t="s">
        <v>19</v>
      </c>
      <c r="N110" s="130" t="s">
        <v>45</v>
      </c>
      <c r="P110" s="131">
        <f>O110*H110</f>
        <v>0</v>
      </c>
      <c r="Q110" s="131">
        <v>0</v>
      </c>
      <c r="R110" s="131">
        <f>Q110*H110</f>
        <v>0</v>
      </c>
      <c r="S110" s="131">
        <v>0</v>
      </c>
      <c r="T110" s="132">
        <f>S110*H110</f>
        <v>0</v>
      </c>
      <c r="AR110" s="133" t="s">
        <v>144</v>
      </c>
      <c r="AT110" s="133" t="s">
        <v>140</v>
      </c>
      <c r="AU110" s="133" t="s">
        <v>82</v>
      </c>
      <c r="AY110" s="16" t="s">
        <v>139</v>
      </c>
      <c r="BE110" s="134">
        <f>IF(N110="základní",J110,0)</f>
        <v>0</v>
      </c>
      <c r="BF110" s="134">
        <f>IF(N110="snížená",J110,0)</f>
        <v>0</v>
      </c>
      <c r="BG110" s="134">
        <f>IF(N110="zákl. přenesená",J110,0)</f>
        <v>0</v>
      </c>
      <c r="BH110" s="134">
        <f>IF(N110="sníž. přenesená",J110,0)</f>
        <v>0</v>
      </c>
      <c r="BI110" s="134">
        <f>IF(N110="nulová",J110,0)</f>
        <v>0</v>
      </c>
      <c r="BJ110" s="16" t="s">
        <v>82</v>
      </c>
      <c r="BK110" s="134">
        <f>ROUND(I110*H110,2)</f>
        <v>0</v>
      </c>
      <c r="BL110" s="16" t="s">
        <v>144</v>
      </c>
      <c r="BM110" s="133" t="s">
        <v>197</v>
      </c>
    </row>
    <row r="111" spans="2:65" s="1" customFormat="1" ht="19.5">
      <c r="B111" s="31"/>
      <c r="D111" s="135" t="s">
        <v>146</v>
      </c>
      <c r="F111" s="136" t="s">
        <v>196</v>
      </c>
      <c r="I111" s="137"/>
      <c r="L111" s="31"/>
      <c r="M111" s="138"/>
      <c r="T111" s="52"/>
      <c r="AT111" s="16" t="s">
        <v>146</v>
      </c>
      <c r="AU111" s="16" t="s">
        <v>82</v>
      </c>
    </row>
    <row r="112" spans="2:65" s="1" customFormat="1" ht="24.2" customHeight="1">
      <c r="B112" s="31"/>
      <c r="C112" s="121" t="s">
        <v>198</v>
      </c>
      <c r="D112" s="121" t="s">
        <v>140</v>
      </c>
      <c r="E112" s="122" t="s">
        <v>199</v>
      </c>
      <c r="F112" s="123" t="s">
        <v>200</v>
      </c>
      <c r="G112" s="124" t="s">
        <v>151</v>
      </c>
      <c r="H112" s="125">
        <v>1</v>
      </c>
      <c r="I112" s="126"/>
      <c r="J112" s="127">
        <f>ROUND(I112*H112,2)</f>
        <v>0</v>
      </c>
      <c r="K112" s="128"/>
      <c r="L112" s="31"/>
      <c r="M112" s="129" t="s">
        <v>19</v>
      </c>
      <c r="N112" s="130" t="s">
        <v>45</v>
      </c>
      <c r="P112" s="131">
        <f>O112*H112</f>
        <v>0</v>
      </c>
      <c r="Q112" s="131">
        <v>0</v>
      </c>
      <c r="R112" s="131">
        <f>Q112*H112</f>
        <v>0</v>
      </c>
      <c r="S112" s="131">
        <v>0</v>
      </c>
      <c r="T112" s="132">
        <f>S112*H112</f>
        <v>0</v>
      </c>
      <c r="AR112" s="133" t="s">
        <v>144</v>
      </c>
      <c r="AT112" s="133" t="s">
        <v>140</v>
      </c>
      <c r="AU112" s="133" t="s">
        <v>82</v>
      </c>
      <c r="AY112" s="16" t="s">
        <v>139</v>
      </c>
      <c r="BE112" s="134">
        <f>IF(N112="základní",J112,0)</f>
        <v>0</v>
      </c>
      <c r="BF112" s="134">
        <f>IF(N112="snížená",J112,0)</f>
        <v>0</v>
      </c>
      <c r="BG112" s="134">
        <f>IF(N112="zákl. přenesená",J112,0)</f>
        <v>0</v>
      </c>
      <c r="BH112" s="134">
        <f>IF(N112="sníž. přenesená",J112,0)</f>
        <v>0</v>
      </c>
      <c r="BI112" s="134">
        <f>IF(N112="nulová",J112,0)</f>
        <v>0</v>
      </c>
      <c r="BJ112" s="16" t="s">
        <v>82</v>
      </c>
      <c r="BK112" s="134">
        <f>ROUND(I112*H112,2)</f>
        <v>0</v>
      </c>
      <c r="BL112" s="16" t="s">
        <v>144</v>
      </c>
      <c r="BM112" s="133" t="s">
        <v>201</v>
      </c>
    </row>
    <row r="113" spans="2:65" s="1" customFormat="1" ht="19.5">
      <c r="B113" s="31"/>
      <c r="D113" s="135" t="s">
        <v>146</v>
      </c>
      <c r="F113" s="136" t="s">
        <v>200</v>
      </c>
      <c r="I113" s="137"/>
      <c r="L113" s="31"/>
      <c r="M113" s="138"/>
      <c r="T113" s="52"/>
      <c r="AT113" s="16" t="s">
        <v>146</v>
      </c>
      <c r="AU113" s="16" t="s">
        <v>82</v>
      </c>
    </row>
    <row r="114" spans="2:65" s="1" customFormat="1" ht="29.25">
      <c r="B114" s="31"/>
      <c r="D114" s="135" t="s">
        <v>147</v>
      </c>
      <c r="F114" s="139" t="s">
        <v>202</v>
      </c>
      <c r="I114" s="137"/>
      <c r="L114" s="31"/>
      <c r="M114" s="138"/>
      <c r="T114" s="52"/>
      <c r="AT114" s="16" t="s">
        <v>147</v>
      </c>
      <c r="AU114" s="16" t="s">
        <v>82</v>
      </c>
    </row>
    <row r="115" spans="2:65" s="1" customFormat="1" ht="37.9" customHeight="1">
      <c r="B115" s="31"/>
      <c r="C115" s="121" t="s">
        <v>203</v>
      </c>
      <c r="D115" s="121" t="s">
        <v>140</v>
      </c>
      <c r="E115" s="122" t="s">
        <v>204</v>
      </c>
      <c r="F115" s="123" t="s">
        <v>205</v>
      </c>
      <c r="G115" s="124" t="s">
        <v>151</v>
      </c>
      <c r="H115" s="125">
        <v>1</v>
      </c>
      <c r="I115" s="126"/>
      <c r="J115" s="127">
        <f>ROUND(I115*H115,2)</f>
        <v>0</v>
      </c>
      <c r="K115" s="128"/>
      <c r="L115" s="31"/>
      <c r="M115" s="129" t="s">
        <v>19</v>
      </c>
      <c r="N115" s="130" t="s">
        <v>45</v>
      </c>
      <c r="P115" s="131">
        <f>O115*H115</f>
        <v>0</v>
      </c>
      <c r="Q115" s="131">
        <v>0</v>
      </c>
      <c r="R115" s="131">
        <f>Q115*H115</f>
        <v>0</v>
      </c>
      <c r="S115" s="131">
        <v>0</v>
      </c>
      <c r="T115" s="132">
        <f>S115*H115</f>
        <v>0</v>
      </c>
      <c r="AR115" s="133" t="s">
        <v>206</v>
      </c>
      <c r="AT115" s="133" t="s">
        <v>140</v>
      </c>
      <c r="AU115" s="133" t="s">
        <v>82</v>
      </c>
      <c r="AY115" s="16" t="s">
        <v>139</v>
      </c>
      <c r="BE115" s="134">
        <f>IF(N115="základní",J115,0)</f>
        <v>0</v>
      </c>
      <c r="BF115" s="134">
        <f>IF(N115="snížená",J115,0)</f>
        <v>0</v>
      </c>
      <c r="BG115" s="134">
        <f>IF(N115="zákl. přenesená",J115,0)</f>
        <v>0</v>
      </c>
      <c r="BH115" s="134">
        <f>IF(N115="sníž. přenesená",J115,0)</f>
        <v>0</v>
      </c>
      <c r="BI115" s="134">
        <f>IF(N115="nulová",J115,0)</f>
        <v>0</v>
      </c>
      <c r="BJ115" s="16" t="s">
        <v>82</v>
      </c>
      <c r="BK115" s="134">
        <f>ROUND(I115*H115,2)</f>
        <v>0</v>
      </c>
      <c r="BL115" s="16" t="s">
        <v>206</v>
      </c>
      <c r="BM115" s="133" t="s">
        <v>207</v>
      </c>
    </row>
    <row r="116" spans="2:65" s="1" customFormat="1" ht="19.5">
      <c r="B116" s="31"/>
      <c r="D116" s="135" t="s">
        <v>146</v>
      </c>
      <c r="F116" s="136" t="s">
        <v>205</v>
      </c>
      <c r="I116" s="137"/>
      <c r="L116" s="31"/>
      <c r="M116" s="138"/>
      <c r="T116" s="52"/>
      <c r="AT116" s="16" t="s">
        <v>146</v>
      </c>
      <c r="AU116" s="16" t="s">
        <v>82</v>
      </c>
    </row>
    <row r="117" spans="2:65" s="1" customFormat="1" ht="58.5">
      <c r="B117" s="31"/>
      <c r="D117" s="135" t="s">
        <v>147</v>
      </c>
      <c r="F117" s="139" t="s">
        <v>208</v>
      </c>
      <c r="I117" s="137"/>
      <c r="L117" s="31"/>
      <c r="M117" s="138"/>
      <c r="T117" s="52"/>
      <c r="AT117" s="16" t="s">
        <v>147</v>
      </c>
      <c r="AU117" s="16" t="s">
        <v>82</v>
      </c>
    </row>
    <row r="118" spans="2:65" s="1" customFormat="1" ht="24.2" customHeight="1">
      <c r="B118" s="31"/>
      <c r="C118" s="121" t="s">
        <v>209</v>
      </c>
      <c r="D118" s="121" t="s">
        <v>140</v>
      </c>
      <c r="E118" s="122" t="s">
        <v>210</v>
      </c>
      <c r="F118" s="123" t="s">
        <v>211</v>
      </c>
      <c r="G118" s="124" t="s">
        <v>151</v>
      </c>
      <c r="H118" s="125">
        <v>1</v>
      </c>
      <c r="I118" s="126"/>
      <c r="J118" s="127">
        <f>ROUND(I118*H118,2)</f>
        <v>0</v>
      </c>
      <c r="K118" s="128"/>
      <c r="L118" s="31"/>
      <c r="M118" s="129" t="s">
        <v>19</v>
      </c>
      <c r="N118" s="130" t="s">
        <v>45</v>
      </c>
      <c r="P118" s="131">
        <f>O118*H118</f>
        <v>0</v>
      </c>
      <c r="Q118" s="131">
        <v>0</v>
      </c>
      <c r="R118" s="131">
        <f>Q118*H118</f>
        <v>0</v>
      </c>
      <c r="S118" s="131">
        <v>0</v>
      </c>
      <c r="T118" s="132">
        <f>S118*H118</f>
        <v>0</v>
      </c>
      <c r="AR118" s="133" t="s">
        <v>206</v>
      </c>
      <c r="AT118" s="133" t="s">
        <v>140</v>
      </c>
      <c r="AU118" s="133" t="s">
        <v>82</v>
      </c>
      <c r="AY118" s="16" t="s">
        <v>139</v>
      </c>
      <c r="BE118" s="134">
        <f>IF(N118="základní",J118,0)</f>
        <v>0</v>
      </c>
      <c r="BF118" s="134">
        <f>IF(N118="snížená",J118,0)</f>
        <v>0</v>
      </c>
      <c r="BG118" s="134">
        <f>IF(N118="zákl. přenesená",J118,0)</f>
        <v>0</v>
      </c>
      <c r="BH118" s="134">
        <f>IF(N118="sníž. přenesená",J118,0)</f>
        <v>0</v>
      </c>
      <c r="BI118" s="134">
        <f>IF(N118="nulová",J118,0)</f>
        <v>0</v>
      </c>
      <c r="BJ118" s="16" t="s">
        <v>82</v>
      </c>
      <c r="BK118" s="134">
        <f>ROUND(I118*H118,2)</f>
        <v>0</v>
      </c>
      <c r="BL118" s="16" t="s">
        <v>206</v>
      </c>
      <c r="BM118" s="133" t="s">
        <v>212</v>
      </c>
    </row>
    <row r="119" spans="2:65" s="1" customFormat="1" ht="19.5">
      <c r="B119" s="31"/>
      <c r="D119" s="135" t="s">
        <v>146</v>
      </c>
      <c r="F119" s="136" t="s">
        <v>213</v>
      </c>
      <c r="I119" s="137"/>
      <c r="L119" s="31"/>
      <c r="M119" s="138"/>
      <c r="T119" s="52"/>
      <c r="AT119" s="16" t="s">
        <v>146</v>
      </c>
      <c r="AU119" s="16" t="s">
        <v>82</v>
      </c>
    </row>
    <row r="120" spans="2:65" s="1" customFormat="1" ht="39">
      <c r="B120" s="31"/>
      <c r="D120" s="135" t="s">
        <v>147</v>
      </c>
      <c r="F120" s="139" t="s">
        <v>214</v>
      </c>
      <c r="I120" s="137"/>
      <c r="L120" s="31"/>
      <c r="M120" s="138"/>
      <c r="T120" s="52"/>
      <c r="AT120" s="16" t="s">
        <v>147</v>
      </c>
      <c r="AU120" s="16" t="s">
        <v>82</v>
      </c>
    </row>
    <row r="121" spans="2:65" s="1" customFormat="1" ht="16.5" customHeight="1">
      <c r="B121" s="31"/>
      <c r="C121" s="121" t="s">
        <v>215</v>
      </c>
      <c r="D121" s="121" t="s">
        <v>140</v>
      </c>
      <c r="E121" s="122" t="s">
        <v>216</v>
      </c>
      <c r="F121" s="123" t="s">
        <v>217</v>
      </c>
      <c r="G121" s="124" t="s">
        <v>151</v>
      </c>
      <c r="H121" s="125">
        <v>1</v>
      </c>
      <c r="I121" s="126"/>
      <c r="J121" s="127">
        <f>ROUND(I121*H121,2)</f>
        <v>0</v>
      </c>
      <c r="K121" s="128"/>
      <c r="L121" s="31"/>
      <c r="M121" s="129" t="s">
        <v>19</v>
      </c>
      <c r="N121" s="130" t="s">
        <v>45</v>
      </c>
      <c r="P121" s="131">
        <f>O121*H121</f>
        <v>0</v>
      </c>
      <c r="Q121" s="131">
        <v>0</v>
      </c>
      <c r="R121" s="131">
        <f>Q121*H121</f>
        <v>0</v>
      </c>
      <c r="S121" s="131">
        <v>0</v>
      </c>
      <c r="T121" s="132">
        <f>S121*H121</f>
        <v>0</v>
      </c>
      <c r="AR121" s="133" t="s">
        <v>144</v>
      </c>
      <c r="AT121" s="133" t="s">
        <v>140</v>
      </c>
      <c r="AU121" s="133" t="s">
        <v>82</v>
      </c>
      <c r="AY121" s="16" t="s">
        <v>139</v>
      </c>
      <c r="BE121" s="134">
        <f>IF(N121="základní",J121,0)</f>
        <v>0</v>
      </c>
      <c r="BF121" s="134">
        <f>IF(N121="snížená",J121,0)</f>
        <v>0</v>
      </c>
      <c r="BG121" s="134">
        <f>IF(N121="zákl. přenesená",J121,0)</f>
        <v>0</v>
      </c>
      <c r="BH121" s="134">
        <f>IF(N121="sníž. přenesená",J121,0)</f>
        <v>0</v>
      </c>
      <c r="BI121" s="134">
        <f>IF(N121="nulová",J121,0)</f>
        <v>0</v>
      </c>
      <c r="BJ121" s="16" t="s">
        <v>82</v>
      </c>
      <c r="BK121" s="134">
        <f>ROUND(I121*H121,2)</f>
        <v>0</v>
      </c>
      <c r="BL121" s="16" t="s">
        <v>144</v>
      </c>
      <c r="BM121" s="133" t="s">
        <v>218</v>
      </c>
    </row>
    <row r="122" spans="2:65" s="1" customFormat="1" ht="11.25">
      <c r="B122" s="31"/>
      <c r="D122" s="135" t="s">
        <v>146</v>
      </c>
      <c r="F122" s="136" t="s">
        <v>217</v>
      </c>
      <c r="I122" s="137"/>
      <c r="L122" s="31"/>
      <c r="M122" s="138"/>
      <c r="T122" s="52"/>
      <c r="AT122" s="16" t="s">
        <v>146</v>
      </c>
      <c r="AU122" s="16" t="s">
        <v>82</v>
      </c>
    </row>
    <row r="123" spans="2:65" s="1" customFormat="1" ht="16.5" customHeight="1">
      <c r="B123" s="31"/>
      <c r="C123" s="121" t="s">
        <v>219</v>
      </c>
      <c r="D123" s="121" t="s">
        <v>140</v>
      </c>
      <c r="E123" s="122" t="s">
        <v>220</v>
      </c>
      <c r="F123" s="123" t="s">
        <v>221</v>
      </c>
      <c r="G123" s="124" t="s">
        <v>151</v>
      </c>
      <c r="H123" s="125">
        <v>1</v>
      </c>
      <c r="I123" s="126"/>
      <c r="J123" s="127">
        <f>ROUND(I123*H123,2)</f>
        <v>0</v>
      </c>
      <c r="K123" s="128"/>
      <c r="L123" s="31"/>
      <c r="M123" s="129" t="s">
        <v>19</v>
      </c>
      <c r="N123" s="130" t="s">
        <v>45</v>
      </c>
      <c r="P123" s="131">
        <f>O123*H123</f>
        <v>0</v>
      </c>
      <c r="Q123" s="131">
        <v>0</v>
      </c>
      <c r="R123" s="131">
        <f>Q123*H123</f>
        <v>0</v>
      </c>
      <c r="S123" s="131">
        <v>0</v>
      </c>
      <c r="T123" s="132">
        <f>S123*H123</f>
        <v>0</v>
      </c>
      <c r="AR123" s="133" t="s">
        <v>144</v>
      </c>
      <c r="AT123" s="133" t="s">
        <v>140</v>
      </c>
      <c r="AU123" s="133" t="s">
        <v>82</v>
      </c>
      <c r="AY123" s="16" t="s">
        <v>139</v>
      </c>
      <c r="BE123" s="134">
        <f>IF(N123="základní",J123,0)</f>
        <v>0</v>
      </c>
      <c r="BF123" s="134">
        <f>IF(N123="snížená",J123,0)</f>
        <v>0</v>
      </c>
      <c r="BG123" s="134">
        <f>IF(N123="zákl. přenesená",J123,0)</f>
        <v>0</v>
      </c>
      <c r="BH123" s="134">
        <f>IF(N123="sníž. přenesená",J123,0)</f>
        <v>0</v>
      </c>
      <c r="BI123" s="134">
        <f>IF(N123="nulová",J123,0)</f>
        <v>0</v>
      </c>
      <c r="BJ123" s="16" t="s">
        <v>82</v>
      </c>
      <c r="BK123" s="134">
        <f>ROUND(I123*H123,2)</f>
        <v>0</v>
      </c>
      <c r="BL123" s="16" t="s">
        <v>144</v>
      </c>
      <c r="BM123" s="133" t="s">
        <v>222</v>
      </c>
    </row>
    <row r="124" spans="2:65" s="1" customFormat="1" ht="11.25">
      <c r="B124" s="31"/>
      <c r="D124" s="135" t="s">
        <v>146</v>
      </c>
      <c r="F124" s="136" t="s">
        <v>221</v>
      </c>
      <c r="I124" s="137"/>
      <c r="L124" s="31"/>
      <c r="M124" s="138"/>
      <c r="T124" s="52"/>
      <c r="AT124" s="16" t="s">
        <v>146</v>
      </c>
      <c r="AU124" s="16" t="s">
        <v>82</v>
      </c>
    </row>
    <row r="125" spans="2:65" s="1" customFormat="1" ht="19.5">
      <c r="B125" s="31"/>
      <c r="D125" s="135" t="s">
        <v>147</v>
      </c>
      <c r="F125" s="139" t="s">
        <v>223</v>
      </c>
      <c r="I125" s="137"/>
      <c r="L125" s="31"/>
      <c r="M125" s="140"/>
      <c r="N125" s="141"/>
      <c r="O125" s="141"/>
      <c r="P125" s="141"/>
      <c r="Q125" s="141"/>
      <c r="R125" s="141"/>
      <c r="S125" s="141"/>
      <c r="T125" s="142"/>
      <c r="AT125" s="16" t="s">
        <v>147</v>
      </c>
      <c r="AU125" s="16" t="s">
        <v>82</v>
      </c>
    </row>
    <row r="126" spans="2:65" s="1" customFormat="1" ht="6.95" customHeight="1">
      <c r="B126" s="40"/>
      <c r="C126" s="41"/>
      <c r="D126" s="41"/>
      <c r="E126" s="41"/>
      <c r="F126" s="41"/>
      <c r="G126" s="41"/>
      <c r="H126" s="41"/>
      <c r="I126" s="41"/>
      <c r="J126" s="41"/>
      <c r="K126" s="41"/>
      <c r="L126" s="31"/>
    </row>
  </sheetData>
  <sheetProtection algorithmName="SHA-512" hashValue="25/fo2IdoYz9p5Gjgxmz6ZCBAsfTshWsQL8P4124VE7ajefwq3qMWrcRO1dWUid7YqVfM0/i0POWEC/q7vAUlg==" saltValue="i5RVU2nfzzlk4I/X5h7Q7KdI/8uLF60TqUECjd7u9Q1uk0srI+OLtC2CdKtAb0qhatYZx0OfAjU7upjAzjam8Q==" spinCount="100000" sheet="1" objects="1" scenarios="1" formatColumns="0" formatRows="0" autoFilter="0"/>
  <autoFilter ref="C79:K125" xr:uid="{00000000-0009-0000-0000-000001000000}"/>
  <mergeCells count="9">
    <mergeCell ref="E50:H50"/>
    <mergeCell ref="E70:H70"/>
    <mergeCell ref="E72:H72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111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80"/>
      <c r="M2" s="280"/>
      <c r="N2" s="280"/>
      <c r="O2" s="280"/>
      <c r="P2" s="280"/>
      <c r="Q2" s="280"/>
      <c r="R2" s="280"/>
      <c r="S2" s="280"/>
      <c r="T2" s="280"/>
      <c r="U2" s="280"/>
      <c r="V2" s="280"/>
      <c r="AT2" s="16" t="s">
        <v>87</v>
      </c>
    </row>
    <row r="3" spans="2:4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84</v>
      </c>
    </row>
    <row r="4" spans="2:46" ht="24.95" customHeight="1">
      <c r="B4" s="19"/>
      <c r="D4" s="20" t="s">
        <v>115</v>
      </c>
      <c r="L4" s="19"/>
      <c r="M4" s="84" t="s">
        <v>10</v>
      </c>
      <c r="AT4" s="16" t="s">
        <v>4</v>
      </c>
    </row>
    <row r="5" spans="2:46" ht="6.95" customHeight="1">
      <c r="B5" s="19"/>
      <c r="L5" s="19"/>
    </row>
    <row r="6" spans="2:46" ht="12" customHeight="1">
      <c r="B6" s="19"/>
      <c r="D6" s="26" t="s">
        <v>16</v>
      </c>
      <c r="L6" s="19"/>
    </row>
    <row r="7" spans="2:46" ht="16.5" customHeight="1">
      <c r="B7" s="19"/>
      <c r="E7" s="306" t="str">
        <f>'Rekapitulace stavby'!K6</f>
        <v>Revitalizační opatření mokřad Boskovice</v>
      </c>
      <c r="F7" s="307"/>
      <c r="G7" s="307"/>
      <c r="H7" s="307"/>
      <c r="L7" s="19"/>
    </row>
    <row r="8" spans="2:46" s="1" customFormat="1" ht="12" customHeight="1">
      <c r="B8" s="31"/>
      <c r="D8" s="26" t="s">
        <v>116</v>
      </c>
      <c r="L8" s="31"/>
    </row>
    <row r="9" spans="2:46" s="1" customFormat="1" ht="16.5" customHeight="1">
      <c r="B9" s="31"/>
      <c r="E9" s="273" t="s">
        <v>224</v>
      </c>
      <c r="F9" s="308"/>
      <c r="G9" s="308"/>
      <c r="H9" s="308"/>
      <c r="L9" s="31"/>
    </row>
    <row r="10" spans="2:46" s="1" customFormat="1" ht="11.25">
      <c r="B10" s="31"/>
      <c r="L10" s="31"/>
    </row>
    <row r="11" spans="2:46" s="1" customFormat="1" ht="12" customHeight="1">
      <c r="B11" s="31"/>
      <c r="D11" s="26" t="s">
        <v>18</v>
      </c>
      <c r="F11" s="24" t="s">
        <v>19</v>
      </c>
      <c r="I11" s="26" t="s">
        <v>20</v>
      </c>
      <c r="J11" s="24" t="s">
        <v>19</v>
      </c>
      <c r="L11" s="31"/>
    </row>
    <row r="12" spans="2:46" s="1" customFormat="1" ht="12" customHeight="1">
      <c r="B12" s="31"/>
      <c r="D12" s="26" t="s">
        <v>21</v>
      </c>
      <c r="F12" s="24" t="s">
        <v>22</v>
      </c>
      <c r="I12" s="26" t="s">
        <v>23</v>
      </c>
      <c r="J12" s="48" t="str">
        <f>'Rekapitulace stavby'!AN8</f>
        <v>21. 5. 2024</v>
      </c>
      <c r="L12" s="31"/>
    </row>
    <row r="13" spans="2:46" s="1" customFormat="1" ht="10.9" customHeight="1">
      <c r="B13" s="31"/>
      <c r="L13" s="31"/>
    </row>
    <row r="14" spans="2:46" s="1" customFormat="1" ht="12" customHeight="1">
      <c r="B14" s="31"/>
      <c r="D14" s="26" t="s">
        <v>25</v>
      </c>
      <c r="I14" s="26" t="s">
        <v>26</v>
      </c>
      <c r="J14" s="24" t="s">
        <v>27</v>
      </c>
      <c r="L14" s="31"/>
    </row>
    <row r="15" spans="2:46" s="1" customFormat="1" ht="18" customHeight="1">
      <c r="B15" s="31"/>
      <c r="E15" s="24" t="s">
        <v>28</v>
      </c>
      <c r="I15" s="26" t="s">
        <v>29</v>
      </c>
      <c r="J15" s="24" t="s">
        <v>19</v>
      </c>
      <c r="L15" s="31"/>
    </row>
    <row r="16" spans="2:46" s="1" customFormat="1" ht="6.95" customHeight="1">
      <c r="B16" s="31"/>
      <c r="L16" s="31"/>
    </row>
    <row r="17" spans="2:12" s="1" customFormat="1" ht="12" customHeight="1">
      <c r="B17" s="31"/>
      <c r="D17" s="26" t="s">
        <v>30</v>
      </c>
      <c r="I17" s="26" t="s">
        <v>26</v>
      </c>
      <c r="J17" s="27" t="str">
        <f>'Rekapitulace stavby'!AN13</f>
        <v>Vyplň údaj</v>
      </c>
      <c r="L17" s="31"/>
    </row>
    <row r="18" spans="2:12" s="1" customFormat="1" ht="18" customHeight="1">
      <c r="B18" s="31"/>
      <c r="E18" s="309" t="str">
        <f>'Rekapitulace stavby'!E14</f>
        <v>Vyplň údaj</v>
      </c>
      <c r="F18" s="279"/>
      <c r="G18" s="279"/>
      <c r="H18" s="279"/>
      <c r="I18" s="26" t="s">
        <v>29</v>
      </c>
      <c r="J18" s="27" t="str">
        <f>'Rekapitulace stavby'!AN14</f>
        <v>Vyplň údaj</v>
      </c>
      <c r="L18" s="31"/>
    </row>
    <row r="19" spans="2:12" s="1" customFormat="1" ht="6.95" customHeight="1">
      <c r="B19" s="31"/>
      <c r="L19" s="31"/>
    </row>
    <row r="20" spans="2:12" s="1" customFormat="1" ht="12" customHeight="1">
      <c r="B20" s="31"/>
      <c r="D20" s="26" t="s">
        <v>32</v>
      </c>
      <c r="I20" s="26" t="s">
        <v>26</v>
      </c>
      <c r="J20" s="24" t="s">
        <v>33</v>
      </c>
      <c r="L20" s="31"/>
    </row>
    <row r="21" spans="2:12" s="1" customFormat="1" ht="18" customHeight="1">
      <c r="B21" s="31"/>
      <c r="E21" s="24" t="s">
        <v>34</v>
      </c>
      <c r="I21" s="26" t="s">
        <v>29</v>
      </c>
      <c r="J21" s="24" t="s">
        <v>35</v>
      </c>
      <c r="L21" s="31"/>
    </row>
    <row r="22" spans="2:12" s="1" customFormat="1" ht="6.95" customHeight="1">
      <c r="B22" s="31"/>
      <c r="L22" s="31"/>
    </row>
    <row r="23" spans="2:12" s="1" customFormat="1" ht="12" customHeight="1">
      <c r="B23" s="31"/>
      <c r="D23" s="26" t="s">
        <v>37</v>
      </c>
      <c r="I23" s="26" t="s">
        <v>26</v>
      </c>
      <c r="J23" s="24" t="s">
        <v>33</v>
      </c>
      <c r="L23" s="31"/>
    </row>
    <row r="24" spans="2:12" s="1" customFormat="1" ht="18" customHeight="1">
      <c r="B24" s="31"/>
      <c r="E24" s="24" t="s">
        <v>34</v>
      </c>
      <c r="I24" s="26" t="s">
        <v>29</v>
      </c>
      <c r="J24" s="24" t="s">
        <v>19</v>
      </c>
      <c r="L24" s="31"/>
    </row>
    <row r="25" spans="2:12" s="1" customFormat="1" ht="6.95" customHeight="1">
      <c r="B25" s="31"/>
      <c r="L25" s="31"/>
    </row>
    <row r="26" spans="2:12" s="1" customFormat="1" ht="12" customHeight="1">
      <c r="B26" s="31"/>
      <c r="D26" s="26" t="s">
        <v>38</v>
      </c>
      <c r="L26" s="31"/>
    </row>
    <row r="27" spans="2:12" s="7" customFormat="1" ht="16.5" customHeight="1">
      <c r="B27" s="85"/>
      <c r="E27" s="284" t="s">
        <v>19</v>
      </c>
      <c r="F27" s="284"/>
      <c r="G27" s="284"/>
      <c r="H27" s="284"/>
      <c r="L27" s="85"/>
    </row>
    <row r="28" spans="2:12" s="1" customFormat="1" ht="6.95" customHeight="1">
      <c r="B28" s="31"/>
      <c r="L28" s="31"/>
    </row>
    <row r="29" spans="2:12" s="1" customFormat="1" ht="6.95" customHeight="1">
      <c r="B29" s="31"/>
      <c r="D29" s="49"/>
      <c r="E29" s="49"/>
      <c r="F29" s="49"/>
      <c r="G29" s="49"/>
      <c r="H29" s="49"/>
      <c r="I29" s="49"/>
      <c r="J29" s="49"/>
      <c r="K29" s="49"/>
      <c r="L29" s="31"/>
    </row>
    <row r="30" spans="2:12" s="1" customFormat="1" ht="25.35" customHeight="1">
      <c r="B30" s="31"/>
      <c r="D30" s="86" t="s">
        <v>40</v>
      </c>
      <c r="J30" s="62">
        <f>ROUND(J82, 2)</f>
        <v>0</v>
      </c>
      <c r="L30" s="31"/>
    </row>
    <row r="31" spans="2:12" s="1" customFormat="1" ht="6.95" customHeight="1">
      <c r="B31" s="31"/>
      <c r="D31" s="49"/>
      <c r="E31" s="49"/>
      <c r="F31" s="49"/>
      <c r="G31" s="49"/>
      <c r="H31" s="49"/>
      <c r="I31" s="49"/>
      <c r="J31" s="49"/>
      <c r="K31" s="49"/>
      <c r="L31" s="31"/>
    </row>
    <row r="32" spans="2:12" s="1" customFormat="1" ht="14.45" customHeight="1">
      <c r="B32" s="31"/>
      <c r="F32" s="34" t="s">
        <v>42</v>
      </c>
      <c r="I32" s="34" t="s">
        <v>41</v>
      </c>
      <c r="J32" s="34" t="s">
        <v>43</v>
      </c>
      <c r="L32" s="31"/>
    </row>
    <row r="33" spans="2:12" s="1" customFormat="1" ht="14.45" customHeight="1">
      <c r="B33" s="31"/>
      <c r="D33" s="51" t="s">
        <v>44</v>
      </c>
      <c r="E33" s="26" t="s">
        <v>45</v>
      </c>
      <c r="F33" s="87">
        <f>ROUND((SUM(BE82:BE110)),  2)</f>
        <v>0</v>
      </c>
      <c r="I33" s="88">
        <v>0.21</v>
      </c>
      <c r="J33" s="87">
        <f>ROUND(((SUM(BE82:BE110))*I33),  2)</f>
        <v>0</v>
      </c>
      <c r="L33" s="31"/>
    </row>
    <row r="34" spans="2:12" s="1" customFormat="1" ht="14.45" customHeight="1">
      <c r="B34" s="31"/>
      <c r="E34" s="26" t="s">
        <v>46</v>
      </c>
      <c r="F34" s="87">
        <f>ROUND((SUM(BF82:BF110)),  2)</f>
        <v>0</v>
      </c>
      <c r="I34" s="88">
        <v>0.12</v>
      </c>
      <c r="J34" s="87">
        <f>ROUND(((SUM(BF82:BF110))*I34),  2)</f>
        <v>0</v>
      </c>
      <c r="L34" s="31"/>
    </row>
    <row r="35" spans="2:12" s="1" customFormat="1" ht="14.45" hidden="1" customHeight="1">
      <c r="B35" s="31"/>
      <c r="E35" s="26" t="s">
        <v>47</v>
      </c>
      <c r="F35" s="87">
        <f>ROUND((SUM(BG82:BG110)),  2)</f>
        <v>0</v>
      </c>
      <c r="I35" s="88">
        <v>0.21</v>
      </c>
      <c r="J35" s="87">
        <f>0</f>
        <v>0</v>
      </c>
      <c r="L35" s="31"/>
    </row>
    <row r="36" spans="2:12" s="1" customFormat="1" ht="14.45" hidden="1" customHeight="1">
      <c r="B36" s="31"/>
      <c r="E36" s="26" t="s">
        <v>48</v>
      </c>
      <c r="F36" s="87">
        <f>ROUND((SUM(BH82:BH110)),  2)</f>
        <v>0</v>
      </c>
      <c r="I36" s="88">
        <v>0.12</v>
      </c>
      <c r="J36" s="87">
        <f>0</f>
        <v>0</v>
      </c>
      <c r="L36" s="31"/>
    </row>
    <row r="37" spans="2:12" s="1" customFormat="1" ht="14.45" hidden="1" customHeight="1">
      <c r="B37" s="31"/>
      <c r="E37" s="26" t="s">
        <v>49</v>
      </c>
      <c r="F37" s="87">
        <f>ROUND((SUM(BI82:BI110)),  2)</f>
        <v>0</v>
      </c>
      <c r="I37" s="88">
        <v>0</v>
      </c>
      <c r="J37" s="87">
        <f>0</f>
        <v>0</v>
      </c>
      <c r="L37" s="31"/>
    </row>
    <row r="38" spans="2:12" s="1" customFormat="1" ht="6.95" customHeight="1">
      <c r="B38" s="31"/>
      <c r="L38" s="31"/>
    </row>
    <row r="39" spans="2:12" s="1" customFormat="1" ht="25.35" customHeight="1">
      <c r="B39" s="31"/>
      <c r="C39" s="89"/>
      <c r="D39" s="90" t="s">
        <v>50</v>
      </c>
      <c r="E39" s="53"/>
      <c r="F39" s="53"/>
      <c r="G39" s="91" t="s">
        <v>51</v>
      </c>
      <c r="H39" s="92" t="s">
        <v>52</v>
      </c>
      <c r="I39" s="53"/>
      <c r="J39" s="93">
        <f>SUM(J30:J37)</f>
        <v>0</v>
      </c>
      <c r="K39" s="94"/>
      <c r="L39" s="31"/>
    </row>
    <row r="40" spans="2:12" s="1" customFormat="1" ht="14.45" customHeight="1">
      <c r="B40" s="40"/>
      <c r="C40" s="41"/>
      <c r="D40" s="41"/>
      <c r="E40" s="41"/>
      <c r="F40" s="41"/>
      <c r="G40" s="41"/>
      <c r="H40" s="41"/>
      <c r="I40" s="41"/>
      <c r="J40" s="41"/>
      <c r="K40" s="41"/>
      <c r="L40" s="31"/>
    </row>
    <row r="44" spans="2:12" s="1" customFormat="1" ht="6.95" customHeight="1">
      <c r="B44" s="42"/>
      <c r="C44" s="43"/>
      <c r="D44" s="43"/>
      <c r="E44" s="43"/>
      <c r="F44" s="43"/>
      <c r="G44" s="43"/>
      <c r="H44" s="43"/>
      <c r="I44" s="43"/>
      <c r="J44" s="43"/>
      <c r="K44" s="43"/>
      <c r="L44" s="31"/>
    </row>
    <row r="45" spans="2:12" s="1" customFormat="1" ht="24.95" customHeight="1">
      <c r="B45" s="31"/>
      <c r="C45" s="20" t="s">
        <v>118</v>
      </c>
      <c r="L45" s="31"/>
    </row>
    <row r="46" spans="2:12" s="1" customFormat="1" ht="6.95" customHeight="1">
      <c r="B46" s="31"/>
      <c r="L46" s="31"/>
    </row>
    <row r="47" spans="2:12" s="1" customFormat="1" ht="12" customHeight="1">
      <c r="B47" s="31"/>
      <c r="C47" s="26" t="s">
        <v>16</v>
      </c>
      <c r="L47" s="31"/>
    </row>
    <row r="48" spans="2:12" s="1" customFormat="1" ht="16.5" customHeight="1">
      <c r="B48" s="31"/>
      <c r="E48" s="306" t="str">
        <f>E7</f>
        <v>Revitalizační opatření mokřad Boskovice</v>
      </c>
      <c r="F48" s="307"/>
      <c r="G48" s="307"/>
      <c r="H48" s="307"/>
      <c r="L48" s="31"/>
    </row>
    <row r="49" spans="2:47" s="1" customFormat="1" ht="12" customHeight="1">
      <c r="B49" s="31"/>
      <c r="C49" s="26" t="s">
        <v>116</v>
      </c>
      <c r="L49" s="31"/>
    </row>
    <row r="50" spans="2:47" s="1" customFormat="1" ht="16.5" customHeight="1">
      <c r="B50" s="31"/>
      <c r="E50" s="273" t="str">
        <f>E9</f>
        <v>01 - SO 01 Tůň č.1 - dolní</v>
      </c>
      <c r="F50" s="308"/>
      <c r="G50" s="308"/>
      <c r="H50" s="308"/>
      <c r="L50" s="31"/>
    </row>
    <row r="51" spans="2:47" s="1" customFormat="1" ht="6.95" customHeight="1">
      <c r="B51" s="31"/>
      <c r="L51" s="31"/>
    </row>
    <row r="52" spans="2:47" s="1" customFormat="1" ht="12" customHeight="1">
      <c r="B52" s="31"/>
      <c r="C52" s="26" t="s">
        <v>21</v>
      </c>
      <c r="F52" s="24" t="str">
        <f>F12</f>
        <v>KN Boskovice</v>
      </c>
      <c r="I52" s="26" t="s">
        <v>23</v>
      </c>
      <c r="J52" s="48" t="str">
        <f>IF(J12="","",J12)</f>
        <v>21. 5. 2024</v>
      </c>
      <c r="L52" s="31"/>
    </row>
    <row r="53" spans="2:47" s="1" customFormat="1" ht="6.95" customHeight="1">
      <c r="B53" s="31"/>
      <c r="L53" s="31"/>
    </row>
    <row r="54" spans="2:47" s="1" customFormat="1" ht="15.2" customHeight="1">
      <c r="B54" s="31"/>
      <c r="C54" s="26" t="s">
        <v>25</v>
      </c>
      <c r="F54" s="24" t="str">
        <f>E15</f>
        <v>Město Boskovice</v>
      </c>
      <c r="I54" s="26" t="s">
        <v>32</v>
      </c>
      <c r="J54" s="29" t="str">
        <f>E21</f>
        <v>Ing. Vít Pučálek</v>
      </c>
      <c r="L54" s="31"/>
    </row>
    <row r="55" spans="2:47" s="1" customFormat="1" ht="15.2" customHeight="1">
      <c r="B55" s="31"/>
      <c r="C55" s="26" t="s">
        <v>30</v>
      </c>
      <c r="F55" s="24" t="str">
        <f>IF(E18="","",E18)</f>
        <v>Vyplň údaj</v>
      </c>
      <c r="I55" s="26" t="s">
        <v>37</v>
      </c>
      <c r="J55" s="29" t="str">
        <f>E24</f>
        <v>Ing. Vít Pučálek</v>
      </c>
      <c r="L55" s="31"/>
    </row>
    <row r="56" spans="2:47" s="1" customFormat="1" ht="10.35" customHeight="1">
      <c r="B56" s="31"/>
      <c r="L56" s="31"/>
    </row>
    <row r="57" spans="2:47" s="1" customFormat="1" ht="29.25" customHeight="1">
      <c r="B57" s="31"/>
      <c r="C57" s="95" t="s">
        <v>119</v>
      </c>
      <c r="D57" s="89"/>
      <c r="E57" s="89"/>
      <c r="F57" s="89"/>
      <c r="G57" s="89"/>
      <c r="H57" s="89"/>
      <c r="I57" s="89"/>
      <c r="J57" s="96" t="s">
        <v>120</v>
      </c>
      <c r="K57" s="89"/>
      <c r="L57" s="31"/>
    </row>
    <row r="58" spans="2:47" s="1" customFormat="1" ht="10.35" customHeight="1">
      <c r="B58" s="31"/>
      <c r="L58" s="31"/>
    </row>
    <row r="59" spans="2:47" s="1" customFormat="1" ht="22.9" customHeight="1">
      <c r="B59" s="31"/>
      <c r="C59" s="97" t="s">
        <v>72</v>
      </c>
      <c r="J59" s="62">
        <f>J82</f>
        <v>0</v>
      </c>
      <c r="L59" s="31"/>
      <c r="AU59" s="16" t="s">
        <v>121</v>
      </c>
    </row>
    <row r="60" spans="2:47" s="8" customFormat="1" ht="24.95" customHeight="1">
      <c r="B60" s="98"/>
      <c r="D60" s="99" t="s">
        <v>225</v>
      </c>
      <c r="E60" s="100"/>
      <c r="F60" s="100"/>
      <c r="G60" s="100"/>
      <c r="H60" s="100"/>
      <c r="I60" s="100"/>
      <c r="J60" s="101">
        <f>J83</f>
        <v>0</v>
      </c>
      <c r="L60" s="98"/>
    </row>
    <row r="61" spans="2:47" s="11" customFormat="1" ht="19.899999999999999" customHeight="1">
      <c r="B61" s="143"/>
      <c r="D61" s="144" t="s">
        <v>226</v>
      </c>
      <c r="E61" s="145"/>
      <c r="F61" s="145"/>
      <c r="G61" s="145"/>
      <c r="H61" s="145"/>
      <c r="I61" s="145"/>
      <c r="J61" s="146">
        <f>J84</f>
        <v>0</v>
      </c>
      <c r="L61" s="143"/>
    </row>
    <row r="62" spans="2:47" s="11" customFormat="1" ht="19.899999999999999" customHeight="1">
      <c r="B62" s="143"/>
      <c r="D62" s="144" t="s">
        <v>227</v>
      </c>
      <c r="E62" s="145"/>
      <c r="F62" s="145"/>
      <c r="G62" s="145"/>
      <c r="H62" s="145"/>
      <c r="I62" s="145"/>
      <c r="J62" s="146">
        <f>J107</f>
        <v>0</v>
      </c>
      <c r="L62" s="143"/>
    </row>
    <row r="63" spans="2:47" s="1" customFormat="1" ht="21.75" customHeight="1">
      <c r="B63" s="31"/>
      <c r="L63" s="31"/>
    </row>
    <row r="64" spans="2:47" s="1" customFormat="1" ht="6.95" customHeight="1">
      <c r="B64" s="40"/>
      <c r="C64" s="41"/>
      <c r="D64" s="41"/>
      <c r="E64" s="41"/>
      <c r="F64" s="41"/>
      <c r="G64" s="41"/>
      <c r="H64" s="41"/>
      <c r="I64" s="41"/>
      <c r="J64" s="41"/>
      <c r="K64" s="41"/>
      <c r="L64" s="31"/>
    </row>
    <row r="68" spans="2:12" s="1" customFormat="1" ht="6.95" customHeight="1">
      <c r="B68" s="42"/>
      <c r="C68" s="43"/>
      <c r="D68" s="43"/>
      <c r="E68" s="43"/>
      <c r="F68" s="43"/>
      <c r="G68" s="43"/>
      <c r="H68" s="43"/>
      <c r="I68" s="43"/>
      <c r="J68" s="43"/>
      <c r="K68" s="43"/>
      <c r="L68" s="31"/>
    </row>
    <row r="69" spans="2:12" s="1" customFormat="1" ht="24.95" customHeight="1">
      <c r="B69" s="31"/>
      <c r="C69" s="20" t="s">
        <v>123</v>
      </c>
      <c r="L69" s="31"/>
    </row>
    <row r="70" spans="2:12" s="1" customFormat="1" ht="6.95" customHeight="1">
      <c r="B70" s="31"/>
      <c r="L70" s="31"/>
    </row>
    <row r="71" spans="2:12" s="1" customFormat="1" ht="12" customHeight="1">
      <c r="B71" s="31"/>
      <c r="C71" s="26" t="s">
        <v>16</v>
      </c>
      <c r="L71" s="31"/>
    </row>
    <row r="72" spans="2:12" s="1" customFormat="1" ht="16.5" customHeight="1">
      <c r="B72" s="31"/>
      <c r="E72" s="306" t="str">
        <f>E7</f>
        <v>Revitalizační opatření mokřad Boskovice</v>
      </c>
      <c r="F72" s="307"/>
      <c r="G72" s="307"/>
      <c r="H72" s="307"/>
      <c r="L72" s="31"/>
    </row>
    <row r="73" spans="2:12" s="1" customFormat="1" ht="12" customHeight="1">
      <c r="B73" s="31"/>
      <c r="C73" s="26" t="s">
        <v>116</v>
      </c>
      <c r="L73" s="31"/>
    </row>
    <row r="74" spans="2:12" s="1" customFormat="1" ht="16.5" customHeight="1">
      <c r="B74" s="31"/>
      <c r="E74" s="273" t="str">
        <f>E9</f>
        <v>01 - SO 01 Tůň č.1 - dolní</v>
      </c>
      <c r="F74" s="308"/>
      <c r="G74" s="308"/>
      <c r="H74" s="308"/>
      <c r="L74" s="31"/>
    </row>
    <row r="75" spans="2:12" s="1" customFormat="1" ht="6.95" customHeight="1">
      <c r="B75" s="31"/>
      <c r="L75" s="31"/>
    </row>
    <row r="76" spans="2:12" s="1" customFormat="1" ht="12" customHeight="1">
      <c r="B76" s="31"/>
      <c r="C76" s="26" t="s">
        <v>21</v>
      </c>
      <c r="F76" s="24" t="str">
        <f>F12</f>
        <v>KN Boskovice</v>
      </c>
      <c r="I76" s="26" t="s">
        <v>23</v>
      </c>
      <c r="J76" s="48" t="str">
        <f>IF(J12="","",J12)</f>
        <v>21. 5. 2024</v>
      </c>
      <c r="L76" s="31"/>
    </row>
    <row r="77" spans="2:12" s="1" customFormat="1" ht="6.95" customHeight="1">
      <c r="B77" s="31"/>
      <c r="L77" s="31"/>
    </row>
    <row r="78" spans="2:12" s="1" customFormat="1" ht="15.2" customHeight="1">
      <c r="B78" s="31"/>
      <c r="C78" s="26" t="s">
        <v>25</v>
      </c>
      <c r="F78" s="24" t="str">
        <f>E15</f>
        <v>Město Boskovice</v>
      </c>
      <c r="I78" s="26" t="s">
        <v>32</v>
      </c>
      <c r="J78" s="29" t="str">
        <f>E21</f>
        <v>Ing. Vít Pučálek</v>
      </c>
      <c r="L78" s="31"/>
    </row>
    <row r="79" spans="2:12" s="1" customFormat="1" ht="15.2" customHeight="1">
      <c r="B79" s="31"/>
      <c r="C79" s="26" t="s">
        <v>30</v>
      </c>
      <c r="F79" s="24" t="str">
        <f>IF(E18="","",E18)</f>
        <v>Vyplň údaj</v>
      </c>
      <c r="I79" s="26" t="s">
        <v>37</v>
      </c>
      <c r="J79" s="29" t="str">
        <f>E24</f>
        <v>Ing. Vít Pučálek</v>
      </c>
      <c r="L79" s="31"/>
    </row>
    <row r="80" spans="2:12" s="1" customFormat="1" ht="10.35" customHeight="1">
      <c r="B80" s="31"/>
      <c r="L80" s="31"/>
    </row>
    <row r="81" spans="2:65" s="9" customFormat="1" ht="29.25" customHeight="1">
      <c r="B81" s="102"/>
      <c r="C81" s="103" t="s">
        <v>124</v>
      </c>
      <c r="D81" s="104" t="s">
        <v>59</v>
      </c>
      <c r="E81" s="104" t="s">
        <v>55</v>
      </c>
      <c r="F81" s="104" t="s">
        <v>56</v>
      </c>
      <c r="G81" s="104" t="s">
        <v>125</v>
      </c>
      <c r="H81" s="104" t="s">
        <v>126</v>
      </c>
      <c r="I81" s="104" t="s">
        <v>127</v>
      </c>
      <c r="J81" s="105" t="s">
        <v>120</v>
      </c>
      <c r="K81" s="106" t="s">
        <v>128</v>
      </c>
      <c r="L81" s="102"/>
      <c r="M81" s="55" t="s">
        <v>19</v>
      </c>
      <c r="N81" s="56" t="s">
        <v>44</v>
      </c>
      <c r="O81" s="56" t="s">
        <v>129</v>
      </c>
      <c r="P81" s="56" t="s">
        <v>130</v>
      </c>
      <c r="Q81" s="56" t="s">
        <v>131</v>
      </c>
      <c r="R81" s="56" t="s">
        <v>132</v>
      </c>
      <c r="S81" s="56" t="s">
        <v>133</v>
      </c>
      <c r="T81" s="57" t="s">
        <v>134</v>
      </c>
    </row>
    <row r="82" spans="2:65" s="1" customFormat="1" ht="22.9" customHeight="1">
      <c r="B82" s="31"/>
      <c r="C82" s="60" t="s">
        <v>135</v>
      </c>
      <c r="J82" s="107">
        <f>BK82</f>
        <v>0</v>
      </c>
      <c r="L82" s="31"/>
      <c r="M82" s="58"/>
      <c r="N82" s="49"/>
      <c r="O82" s="49"/>
      <c r="P82" s="108">
        <f>P83</f>
        <v>0</v>
      </c>
      <c r="Q82" s="49"/>
      <c r="R82" s="108">
        <f>R83</f>
        <v>3.0000000000000001E-3</v>
      </c>
      <c r="S82" s="49"/>
      <c r="T82" s="109">
        <f>T83</f>
        <v>0</v>
      </c>
      <c r="AT82" s="16" t="s">
        <v>73</v>
      </c>
      <c r="AU82" s="16" t="s">
        <v>121</v>
      </c>
      <c r="BK82" s="110">
        <f>BK83</f>
        <v>0</v>
      </c>
    </row>
    <row r="83" spans="2:65" s="10" customFormat="1" ht="25.9" customHeight="1">
      <c r="B83" s="111"/>
      <c r="D83" s="112" t="s">
        <v>73</v>
      </c>
      <c r="E83" s="113" t="s">
        <v>228</v>
      </c>
      <c r="F83" s="113" t="s">
        <v>229</v>
      </c>
      <c r="I83" s="114"/>
      <c r="J83" s="115">
        <f>BK83</f>
        <v>0</v>
      </c>
      <c r="L83" s="111"/>
      <c r="M83" s="116"/>
      <c r="P83" s="117">
        <f>P84+P107</f>
        <v>0</v>
      </c>
      <c r="R83" s="117">
        <f>R84+R107</f>
        <v>3.0000000000000001E-3</v>
      </c>
      <c r="T83" s="118">
        <f>T84+T107</f>
        <v>0</v>
      </c>
      <c r="AR83" s="112" t="s">
        <v>82</v>
      </c>
      <c r="AT83" s="119" t="s">
        <v>73</v>
      </c>
      <c r="AU83" s="119" t="s">
        <v>74</v>
      </c>
      <c r="AY83" s="112" t="s">
        <v>139</v>
      </c>
      <c r="BK83" s="120">
        <f>BK84+BK107</f>
        <v>0</v>
      </c>
    </row>
    <row r="84" spans="2:65" s="10" customFormat="1" ht="22.9" customHeight="1">
      <c r="B84" s="111"/>
      <c r="D84" s="112" t="s">
        <v>73</v>
      </c>
      <c r="E84" s="147" t="s">
        <v>82</v>
      </c>
      <c r="F84" s="147" t="s">
        <v>230</v>
      </c>
      <c r="I84" s="114"/>
      <c r="J84" s="148">
        <f>BK84</f>
        <v>0</v>
      </c>
      <c r="L84" s="111"/>
      <c r="M84" s="116"/>
      <c r="P84" s="117">
        <f>SUM(P85:P106)</f>
        <v>0</v>
      </c>
      <c r="R84" s="117">
        <f>SUM(R85:R106)</f>
        <v>3.0000000000000001E-3</v>
      </c>
      <c r="T84" s="118">
        <f>SUM(T85:T106)</f>
        <v>0</v>
      </c>
      <c r="AR84" s="112" t="s">
        <v>82</v>
      </c>
      <c r="AT84" s="119" t="s">
        <v>73</v>
      </c>
      <c r="AU84" s="119" t="s">
        <v>82</v>
      </c>
      <c r="AY84" s="112" t="s">
        <v>139</v>
      </c>
      <c r="BK84" s="120">
        <f>SUM(BK85:BK106)</f>
        <v>0</v>
      </c>
    </row>
    <row r="85" spans="2:65" s="1" customFormat="1" ht="24.2" customHeight="1">
      <c r="B85" s="31"/>
      <c r="C85" s="121" t="s">
        <v>175</v>
      </c>
      <c r="D85" s="121" t="s">
        <v>140</v>
      </c>
      <c r="E85" s="122" t="s">
        <v>231</v>
      </c>
      <c r="F85" s="123" t="s">
        <v>232</v>
      </c>
      <c r="G85" s="124" t="s">
        <v>233</v>
      </c>
      <c r="H85" s="125">
        <v>50</v>
      </c>
      <c r="I85" s="126"/>
      <c r="J85" s="127">
        <f>ROUND(I85*H85,2)</f>
        <v>0</v>
      </c>
      <c r="K85" s="128"/>
      <c r="L85" s="31"/>
      <c r="M85" s="129" t="s">
        <v>19</v>
      </c>
      <c r="N85" s="130" t="s">
        <v>45</v>
      </c>
      <c r="P85" s="131">
        <f>O85*H85</f>
        <v>0</v>
      </c>
      <c r="Q85" s="131">
        <v>6.0000000000000002E-5</v>
      </c>
      <c r="R85" s="131">
        <f>Q85*H85</f>
        <v>3.0000000000000001E-3</v>
      </c>
      <c r="S85" s="131">
        <v>0</v>
      </c>
      <c r="T85" s="132">
        <f>S85*H85</f>
        <v>0</v>
      </c>
      <c r="AR85" s="133" t="s">
        <v>144</v>
      </c>
      <c r="AT85" s="133" t="s">
        <v>140</v>
      </c>
      <c r="AU85" s="133" t="s">
        <v>84</v>
      </c>
      <c r="AY85" s="16" t="s">
        <v>139</v>
      </c>
      <c r="BE85" s="134">
        <f>IF(N85="základní",J85,0)</f>
        <v>0</v>
      </c>
      <c r="BF85" s="134">
        <f>IF(N85="snížená",J85,0)</f>
        <v>0</v>
      </c>
      <c r="BG85" s="134">
        <f>IF(N85="zákl. přenesená",J85,0)</f>
        <v>0</v>
      </c>
      <c r="BH85" s="134">
        <f>IF(N85="sníž. přenesená",J85,0)</f>
        <v>0</v>
      </c>
      <c r="BI85" s="134">
        <f>IF(N85="nulová",J85,0)</f>
        <v>0</v>
      </c>
      <c r="BJ85" s="16" t="s">
        <v>82</v>
      </c>
      <c r="BK85" s="134">
        <f>ROUND(I85*H85,2)</f>
        <v>0</v>
      </c>
      <c r="BL85" s="16" t="s">
        <v>144</v>
      </c>
      <c r="BM85" s="133" t="s">
        <v>234</v>
      </c>
    </row>
    <row r="86" spans="2:65" s="1" customFormat="1" ht="19.5">
      <c r="B86" s="31"/>
      <c r="D86" s="135" t="s">
        <v>146</v>
      </c>
      <c r="F86" s="136" t="s">
        <v>235</v>
      </c>
      <c r="I86" s="137"/>
      <c r="L86" s="31"/>
      <c r="M86" s="138"/>
      <c r="T86" s="52"/>
      <c r="AT86" s="16" t="s">
        <v>146</v>
      </c>
      <c r="AU86" s="16" t="s">
        <v>84</v>
      </c>
    </row>
    <row r="87" spans="2:65" s="1" customFormat="1" ht="11.25">
      <c r="B87" s="31"/>
      <c r="D87" s="149" t="s">
        <v>236</v>
      </c>
      <c r="F87" s="150" t="s">
        <v>237</v>
      </c>
      <c r="I87" s="137"/>
      <c r="L87" s="31"/>
      <c r="M87" s="138"/>
      <c r="T87" s="52"/>
      <c r="AT87" s="16" t="s">
        <v>236</v>
      </c>
      <c r="AU87" s="16" t="s">
        <v>84</v>
      </c>
    </row>
    <row r="88" spans="2:65" s="1" customFormat="1" ht="19.5">
      <c r="B88" s="31"/>
      <c r="D88" s="135" t="s">
        <v>147</v>
      </c>
      <c r="F88" s="139" t="s">
        <v>238</v>
      </c>
      <c r="I88" s="137"/>
      <c r="L88" s="31"/>
      <c r="M88" s="138"/>
      <c r="T88" s="52"/>
      <c r="AT88" s="16" t="s">
        <v>147</v>
      </c>
      <c r="AU88" s="16" t="s">
        <v>84</v>
      </c>
    </row>
    <row r="89" spans="2:65" s="1" customFormat="1" ht="24.2" customHeight="1">
      <c r="B89" s="31"/>
      <c r="C89" s="121" t="s">
        <v>179</v>
      </c>
      <c r="D89" s="121" t="s">
        <v>140</v>
      </c>
      <c r="E89" s="122" t="s">
        <v>239</v>
      </c>
      <c r="F89" s="123" t="s">
        <v>240</v>
      </c>
      <c r="G89" s="124" t="s">
        <v>241</v>
      </c>
      <c r="H89" s="125">
        <v>5</v>
      </c>
      <c r="I89" s="126"/>
      <c r="J89" s="127">
        <f>ROUND(I89*H89,2)</f>
        <v>0</v>
      </c>
      <c r="K89" s="128"/>
      <c r="L89" s="31"/>
      <c r="M89" s="129" t="s">
        <v>19</v>
      </c>
      <c r="N89" s="130" t="s">
        <v>45</v>
      </c>
      <c r="P89" s="131">
        <f>O89*H89</f>
        <v>0</v>
      </c>
      <c r="Q89" s="131">
        <v>0</v>
      </c>
      <c r="R89" s="131">
        <f>Q89*H89</f>
        <v>0</v>
      </c>
      <c r="S89" s="131">
        <v>0</v>
      </c>
      <c r="T89" s="132">
        <f>S89*H89</f>
        <v>0</v>
      </c>
      <c r="AR89" s="133" t="s">
        <v>144</v>
      </c>
      <c r="AT89" s="133" t="s">
        <v>140</v>
      </c>
      <c r="AU89" s="133" t="s">
        <v>84</v>
      </c>
      <c r="AY89" s="16" t="s">
        <v>139</v>
      </c>
      <c r="BE89" s="134">
        <f>IF(N89="základní",J89,0)</f>
        <v>0</v>
      </c>
      <c r="BF89" s="134">
        <f>IF(N89="snížená",J89,0)</f>
        <v>0</v>
      </c>
      <c r="BG89" s="134">
        <f>IF(N89="zákl. přenesená",J89,0)</f>
        <v>0</v>
      </c>
      <c r="BH89" s="134">
        <f>IF(N89="sníž. přenesená",J89,0)</f>
        <v>0</v>
      </c>
      <c r="BI89" s="134">
        <f>IF(N89="nulová",J89,0)</f>
        <v>0</v>
      </c>
      <c r="BJ89" s="16" t="s">
        <v>82</v>
      </c>
      <c r="BK89" s="134">
        <f>ROUND(I89*H89,2)</f>
        <v>0</v>
      </c>
      <c r="BL89" s="16" t="s">
        <v>144</v>
      </c>
      <c r="BM89" s="133" t="s">
        <v>242</v>
      </c>
    </row>
    <row r="90" spans="2:65" s="1" customFormat="1" ht="19.5">
      <c r="B90" s="31"/>
      <c r="D90" s="135" t="s">
        <v>146</v>
      </c>
      <c r="F90" s="136" t="s">
        <v>243</v>
      </c>
      <c r="I90" s="137"/>
      <c r="L90" s="31"/>
      <c r="M90" s="138"/>
      <c r="T90" s="52"/>
      <c r="AT90" s="16" t="s">
        <v>146</v>
      </c>
      <c r="AU90" s="16" t="s">
        <v>84</v>
      </c>
    </row>
    <row r="91" spans="2:65" s="1" customFormat="1" ht="11.25">
      <c r="B91" s="31"/>
      <c r="D91" s="149" t="s">
        <v>236</v>
      </c>
      <c r="F91" s="150" t="s">
        <v>244</v>
      </c>
      <c r="I91" s="137"/>
      <c r="L91" s="31"/>
      <c r="M91" s="138"/>
      <c r="T91" s="52"/>
      <c r="AT91" s="16" t="s">
        <v>236</v>
      </c>
      <c r="AU91" s="16" t="s">
        <v>84</v>
      </c>
    </row>
    <row r="92" spans="2:65" s="1" customFormat="1" ht="33" customHeight="1">
      <c r="B92" s="31"/>
      <c r="C92" s="121" t="s">
        <v>138</v>
      </c>
      <c r="D92" s="121" t="s">
        <v>140</v>
      </c>
      <c r="E92" s="122" t="s">
        <v>245</v>
      </c>
      <c r="F92" s="123" t="s">
        <v>246</v>
      </c>
      <c r="G92" s="124" t="s">
        <v>247</v>
      </c>
      <c r="H92" s="125">
        <v>950</v>
      </c>
      <c r="I92" s="126"/>
      <c r="J92" s="127">
        <f>ROUND(I92*H92,2)</f>
        <v>0</v>
      </c>
      <c r="K92" s="128"/>
      <c r="L92" s="31"/>
      <c r="M92" s="129" t="s">
        <v>19</v>
      </c>
      <c r="N92" s="130" t="s">
        <v>45</v>
      </c>
      <c r="P92" s="131">
        <f>O92*H92</f>
        <v>0</v>
      </c>
      <c r="Q92" s="131">
        <v>0</v>
      </c>
      <c r="R92" s="131">
        <f>Q92*H92</f>
        <v>0</v>
      </c>
      <c r="S92" s="131">
        <v>0</v>
      </c>
      <c r="T92" s="132">
        <f>S92*H92</f>
        <v>0</v>
      </c>
      <c r="AR92" s="133" t="s">
        <v>144</v>
      </c>
      <c r="AT92" s="133" t="s">
        <v>140</v>
      </c>
      <c r="AU92" s="133" t="s">
        <v>84</v>
      </c>
      <c r="AY92" s="16" t="s">
        <v>139</v>
      </c>
      <c r="BE92" s="134">
        <f>IF(N92="základní",J92,0)</f>
        <v>0</v>
      </c>
      <c r="BF92" s="134">
        <f>IF(N92="snížená",J92,0)</f>
        <v>0</v>
      </c>
      <c r="BG92" s="134">
        <f>IF(N92="zákl. přenesená",J92,0)</f>
        <v>0</v>
      </c>
      <c r="BH92" s="134">
        <f>IF(N92="sníž. přenesená",J92,0)</f>
        <v>0</v>
      </c>
      <c r="BI92" s="134">
        <f>IF(N92="nulová",J92,0)</f>
        <v>0</v>
      </c>
      <c r="BJ92" s="16" t="s">
        <v>82</v>
      </c>
      <c r="BK92" s="134">
        <f>ROUND(I92*H92,2)</f>
        <v>0</v>
      </c>
      <c r="BL92" s="16" t="s">
        <v>144</v>
      </c>
      <c r="BM92" s="133" t="s">
        <v>248</v>
      </c>
    </row>
    <row r="93" spans="2:65" s="1" customFormat="1" ht="19.5">
      <c r="B93" s="31"/>
      <c r="D93" s="135" t="s">
        <v>146</v>
      </c>
      <c r="F93" s="136" t="s">
        <v>249</v>
      </c>
      <c r="I93" s="137"/>
      <c r="L93" s="31"/>
      <c r="M93" s="138"/>
      <c r="T93" s="52"/>
      <c r="AT93" s="16" t="s">
        <v>146</v>
      </c>
      <c r="AU93" s="16" t="s">
        <v>84</v>
      </c>
    </row>
    <row r="94" spans="2:65" s="1" customFormat="1" ht="11.25">
      <c r="B94" s="31"/>
      <c r="D94" s="149" t="s">
        <v>236</v>
      </c>
      <c r="F94" s="150" t="s">
        <v>250</v>
      </c>
      <c r="I94" s="137"/>
      <c r="L94" s="31"/>
      <c r="M94" s="138"/>
      <c r="T94" s="52"/>
      <c r="AT94" s="16" t="s">
        <v>236</v>
      </c>
      <c r="AU94" s="16" t="s">
        <v>84</v>
      </c>
    </row>
    <row r="95" spans="2:65" s="1" customFormat="1" ht="37.9" customHeight="1">
      <c r="B95" s="31"/>
      <c r="C95" s="121" t="s">
        <v>171</v>
      </c>
      <c r="D95" s="121" t="s">
        <v>140</v>
      </c>
      <c r="E95" s="122" t="s">
        <v>251</v>
      </c>
      <c r="F95" s="123" t="s">
        <v>252</v>
      </c>
      <c r="G95" s="124" t="s">
        <v>247</v>
      </c>
      <c r="H95" s="125">
        <v>950</v>
      </c>
      <c r="I95" s="126"/>
      <c r="J95" s="127">
        <f>ROUND(I95*H95,2)</f>
        <v>0</v>
      </c>
      <c r="K95" s="128"/>
      <c r="L95" s="31"/>
      <c r="M95" s="129" t="s">
        <v>19</v>
      </c>
      <c r="N95" s="130" t="s">
        <v>45</v>
      </c>
      <c r="P95" s="131">
        <f>O95*H95</f>
        <v>0</v>
      </c>
      <c r="Q95" s="131">
        <v>0</v>
      </c>
      <c r="R95" s="131">
        <f>Q95*H95</f>
        <v>0</v>
      </c>
      <c r="S95" s="131">
        <v>0</v>
      </c>
      <c r="T95" s="132">
        <f>S95*H95</f>
        <v>0</v>
      </c>
      <c r="AR95" s="133" t="s">
        <v>144</v>
      </c>
      <c r="AT95" s="133" t="s">
        <v>140</v>
      </c>
      <c r="AU95" s="133" t="s">
        <v>84</v>
      </c>
      <c r="AY95" s="16" t="s">
        <v>139</v>
      </c>
      <c r="BE95" s="134">
        <f>IF(N95="základní",J95,0)</f>
        <v>0</v>
      </c>
      <c r="BF95" s="134">
        <f>IF(N95="snížená",J95,0)</f>
        <v>0</v>
      </c>
      <c r="BG95" s="134">
        <f>IF(N95="zákl. přenesená",J95,0)</f>
        <v>0</v>
      </c>
      <c r="BH95" s="134">
        <f>IF(N95="sníž. přenesená",J95,0)</f>
        <v>0</v>
      </c>
      <c r="BI95" s="134">
        <f>IF(N95="nulová",J95,0)</f>
        <v>0</v>
      </c>
      <c r="BJ95" s="16" t="s">
        <v>82</v>
      </c>
      <c r="BK95" s="134">
        <f>ROUND(I95*H95,2)</f>
        <v>0</v>
      </c>
      <c r="BL95" s="16" t="s">
        <v>144</v>
      </c>
      <c r="BM95" s="133" t="s">
        <v>253</v>
      </c>
    </row>
    <row r="96" spans="2:65" s="1" customFormat="1" ht="39">
      <c r="B96" s="31"/>
      <c r="D96" s="135" t="s">
        <v>146</v>
      </c>
      <c r="F96" s="136" t="s">
        <v>254</v>
      </c>
      <c r="I96" s="137"/>
      <c r="L96" s="31"/>
      <c r="M96" s="138"/>
      <c r="T96" s="52"/>
      <c r="AT96" s="16" t="s">
        <v>146</v>
      </c>
      <c r="AU96" s="16" t="s">
        <v>84</v>
      </c>
    </row>
    <row r="97" spans="2:65" s="1" customFormat="1" ht="11.25">
      <c r="B97" s="31"/>
      <c r="D97" s="149" t="s">
        <v>236</v>
      </c>
      <c r="F97" s="150" t="s">
        <v>255</v>
      </c>
      <c r="I97" s="137"/>
      <c r="L97" s="31"/>
      <c r="M97" s="138"/>
      <c r="T97" s="52"/>
      <c r="AT97" s="16" t="s">
        <v>236</v>
      </c>
      <c r="AU97" s="16" t="s">
        <v>84</v>
      </c>
    </row>
    <row r="98" spans="2:65" s="1" customFormat="1" ht="37.9" customHeight="1">
      <c r="B98" s="31"/>
      <c r="C98" s="121" t="s">
        <v>162</v>
      </c>
      <c r="D98" s="121" t="s">
        <v>140</v>
      </c>
      <c r="E98" s="122" t="s">
        <v>256</v>
      </c>
      <c r="F98" s="123" t="s">
        <v>257</v>
      </c>
      <c r="G98" s="124" t="s">
        <v>247</v>
      </c>
      <c r="H98" s="125">
        <v>100</v>
      </c>
      <c r="I98" s="126"/>
      <c r="J98" s="127">
        <f>ROUND(I98*H98,2)</f>
        <v>0</v>
      </c>
      <c r="K98" s="128"/>
      <c r="L98" s="31"/>
      <c r="M98" s="129" t="s">
        <v>19</v>
      </c>
      <c r="N98" s="130" t="s">
        <v>45</v>
      </c>
      <c r="P98" s="131">
        <f>O98*H98</f>
        <v>0</v>
      </c>
      <c r="Q98" s="131">
        <v>0</v>
      </c>
      <c r="R98" s="131">
        <f>Q98*H98</f>
        <v>0</v>
      </c>
      <c r="S98" s="131">
        <v>0</v>
      </c>
      <c r="T98" s="132">
        <f>S98*H98</f>
        <v>0</v>
      </c>
      <c r="AR98" s="133" t="s">
        <v>144</v>
      </c>
      <c r="AT98" s="133" t="s">
        <v>140</v>
      </c>
      <c r="AU98" s="133" t="s">
        <v>84</v>
      </c>
      <c r="AY98" s="16" t="s">
        <v>139</v>
      </c>
      <c r="BE98" s="134">
        <f>IF(N98="základní",J98,0)</f>
        <v>0</v>
      </c>
      <c r="BF98" s="134">
        <f>IF(N98="snížená",J98,0)</f>
        <v>0</v>
      </c>
      <c r="BG98" s="134">
        <f>IF(N98="zákl. přenesená",J98,0)</f>
        <v>0</v>
      </c>
      <c r="BH98" s="134">
        <f>IF(N98="sníž. přenesená",J98,0)</f>
        <v>0</v>
      </c>
      <c r="BI98" s="134">
        <f>IF(N98="nulová",J98,0)</f>
        <v>0</v>
      </c>
      <c r="BJ98" s="16" t="s">
        <v>82</v>
      </c>
      <c r="BK98" s="134">
        <f>ROUND(I98*H98,2)</f>
        <v>0</v>
      </c>
      <c r="BL98" s="16" t="s">
        <v>144</v>
      </c>
      <c r="BM98" s="133" t="s">
        <v>258</v>
      </c>
    </row>
    <row r="99" spans="2:65" s="1" customFormat="1" ht="39">
      <c r="B99" s="31"/>
      <c r="D99" s="135" t="s">
        <v>146</v>
      </c>
      <c r="F99" s="136" t="s">
        <v>259</v>
      </c>
      <c r="I99" s="137"/>
      <c r="L99" s="31"/>
      <c r="M99" s="138"/>
      <c r="T99" s="52"/>
      <c r="AT99" s="16" t="s">
        <v>146</v>
      </c>
      <c r="AU99" s="16" t="s">
        <v>84</v>
      </c>
    </row>
    <row r="100" spans="2:65" s="1" customFormat="1" ht="11.25">
      <c r="B100" s="31"/>
      <c r="D100" s="149" t="s">
        <v>236</v>
      </c>
      <c r="F100" s="150" t="s">
        <v>260</v>
      </c>
      <c r="I100" s="137"/>
      <c r="L100" s="31"/>
      <c r="M100" s="138"/>
      <c r="T100" s="52"/>
      <c r="AT100" s="16" t="s">
        <v>236</v>
      </c>
      <c r="AU100" s="16" t="s">
        <v>84</v>
      </c>
    </row>
    <row r="101" spans="2:65" s="1" customFormat="1" ht="24.2" customHeight="1">
      <c r="B101" s="31"/>
      <c r="C101" s="121" t="s">
        <v>84</v>
      </c>
      <c r="D101" s="121" t="s">
        <v>140</v>
      </c>
      <c r="E101" s="122" t="s">
        <v>261</v>
      </c>
      <c r="F101" s="123" t="s">
        <v>262</v>
      </c>
      <c r="G101" s="124" t="s">
        <v>263</v>
      </c>
      <c r="H101" s="125">
        <v>1030</v>
      </c>
      <c r="I101" s="126"/>
      <c r="J101" s="127">
        <f>ROUND(I101*H101,2)</f>
        <v>0</v>
      </c>
      <c r="K101" s="128"/>
      <c r="L101" s="31"/>
      <c r="M101" s="129" t="s">
        <v>19</v>
      </c>
      <c r="N101" s="130" t="s">
        <v>45</v>
      </c>
      <c r="P101" s="131">
        <f>O101*H101</f>
        <v>0</v>
      </c>
      <c r="Q101" s="131">
        <v>0</v>
      </c>
      <c r="R101" s="131">
        <f>Q101*H101</f>
        <v>0</v>
      </c>
      <c r="S101" s="131">
        <v>0</v>
      </c>
      <c r="T101" s="132">
        <f>S101*H101</f>
        <v>0</v>
      </c>
      <c r="AR101" s="133" t="s">
        <v>144</v>
      </c>
      <c r="AT101" s="133" t="s">
        <v>140</v>
      </c>
      <c r="AU101" s="133" t="s">
        <v>84</v>
      </c>
      <c r="AY101" s="16" t="s">
        <v>139</v>
      </c>
      <c r="BE101" s="134">
        <f>IF(N101="základní",J101,0)</f>
        <v>0</v>
      </c>
      <c r="BF101" s="134">
        <f>IF(N101="snížená",J101,0)</f>
        <v>0</v>
      </c>
      <c r="BG101" s="134">
        <f>IF(N101="zákl. přenesená",J101,0)</f>
        <v>0</v>
      </c>
      <c r="BH101" s="134">
        <f>IF(N101="sníž. přenesená",J101,0)</f>
        <v>0</v>
      </c>
      <c r="BI101" s="134">
        <f>IF(N101="nulová",J101,0)</f>
        <v>0</v>
      </c>
      <c r="BJ101" s="16" t="s">
        <v>82</v>
      </c>
      <c r="BK101" s="134">
        <f>ROUND(I101*H101,2)</f>
        <v>0</v>
      </c>
      <c r="BL101" s="16" t="s">
        <v>144</v>
      </c>
      <c r="BM101" s="133" t="s">
        <v>264</v>
      </c>
    </row>
    <row r="102" spans="2:65" s="1" customFormat="1" ht="19.5">
      <c r="B102" s="31"/>
      <c r="D102" s="135" t="s">
        <v>146</v>
      </c>
      <c r="F102" s="136" t="s">
        <v>265</v>
      </c>
      <c r="I102" s="137"/>
      <c r="L102" s="31"/>
      <c r="M102" s="138"/>
      <c r="T102" s="52"/>
      <c r="AT102" s="16" t="s">
        <v>146</v>
      </c>
      <c r="AU102" s="16" t="s">
        <v>84</v>
      </c>
    </row>
    <row r="103" spans="2:65" s="1" customFormat="1" ht="11.25">
      <c r="B103" s="31"/>
      <c r="D103" s="149" t="s">
        <v>236</v>
      </c>
      <c r="F103" s="150" t="s">
        <v>266</v>
      </c>
      <c r="I103" s="137"/>
      <c r="L103" s="31"/>
      <c r="M103" s="138"/>
      <c r="T103" s="52"/>
      <c r="AT103" s="16" t="s">
        <v>236</v>
      </c>
      <c r="AU103" s="16" t="s">
        <v>84</v>
      </c>
    </row>
    <row r="104" spans="2:65" s="1" customFormat="1" ht="24.2" customHeight="1">
      <c r="B104" s="31"/>
      <c r="C104" s="121" t="s">
        <v>154</v>
      </c>
      <c r="D104" s="121" t="s">
        <v>140</v>
      </c>
      <c r="E104" s="122" t="s">
        <v>267</v>
      </c>
      <c r="F104" s="123" t="s">
        <v>268</v>
      </c>
      <c r="G104" s="124" t="s">
        <v>263</v>
      </c>
      <c r="H104" s="125">
        <v>2300</v>
      </c>
      <c r="I104" s="126"/>
      <c r="J104" s="127">
        <f>ROUND(I104*H104,2)</f>
        <v>0</v>
      </c>
      <c r="K104" s="128"/>
      <c r="L104" s="31"/>
      <c r="M104" s="129" t="s">
        <v>19</v>
      </c>
      <c r="N104" s="130" t="s">
        <v>45</v>
      </c>
      <c r="P104" s="131">
        <f>O104*H104</f>
        <v>0</v>
      </c>
      <c r="Q104" s="131">
        <v>0</v>
      </c>
      <c r="R104" s="131">
        <f>Q104*H104</f>
        <v>0</v>
      </c>
      <c r="S104" s="131">
        <v>0</v>
      </c>
      <c r="T104" s="132">
        <f>S104*H104</f>
        <v>0</v>
      </c>
      <c r="AR104" s="133" t="s">
        <v>144</v>
      </c>
      <c r="AT104" s="133" t="s">
        <v>140</v>
      </c>
      <c r="AU104" s="133" t="s">
        <v>84</v>
      </c>
      <c r="AY104" s="16" t="s">
        <v>139</v>
      </c>
      <c r="BE104" s="134">
        <f>IF(N104="základní",J104,0)</f>
        <v>0</v>
      </c>
      <c r="BF104" s="134">
        <f>IF(N104="snížená",J104,0)</f>
        <v>0</v>
      </c>
      <c r="BG104" s="134">
        <f>IF(N104="zákl. přenesená",J104,0)</f>
        <v>0</v>
      </c>
      <c r="BH104" s="134">
        <f>IF(N104="sníž. přenesená",J104,0)</f>
        <v>0</v>
      </c>
      <c r="BI104" s="134">
        <f>IF(N104="nulová",J104,0)</f>
        <v>0</v>
      </c>
      <c r="BJ104" s="16" t="s">
        <v>82</v>
      </c>
      <c r="BK104" s="134">
        <f>ROUND(I104*H104,2)</f>
        <v>0</v>
      </c>
      <c r="BL104" s="16" t="s">
        <v>144</v>
      </c>
      <c r="BM104" s="133" t="s">
        <v>269</v>
      </c>
    </row>
    <row r="105" spans="2:65" s="1" customFormat="1" ht="29.25">
      <c r="B105" s="31"/>
      <c r="D105" s="135" t="s">
        <v>146</v>
      </c>
      <c r="F105" s="136" t="s">
        <v>270</v>
      </c>
      <c r="I105" s="137"/>
      <c r="L105" s="31"/>
      <c r="M105" s="138"/>
      <c r="T105" s="52"/>
      <c r="AT105" s="16" t="s">
        <v>146</v>
      </c>
      <c r="AU105" s="16" t="s">
        <v>84</v>
      </c>
    </row>
    <row r="106" spans="2:65" s="1" customFormat="1" ht="11.25">
      <c r="B106" s="31"/>
      <c r="D106" s="149" t="s">
        <v>236</v>
      </c>
      <c r="F106" s="150" t="s">
        <v>271</v>
      </c>
      <c r="I106" s="137"/>
      <c r="L106" s="31"/>
      <c r="M106" s="138"/>
      <c r="T106" s="52"/>
      <c r="AT106" s="16" t="s">
        <v>236</v>
      </c>
      <c r="AU106" s="16" t="s">
        <v>84</v>
      </c>
    </row>
    <row r="107" spans="2:65" s="10" customFormat="1" ht="22.9" customHeight="1">
      <c r="B107" s="111"/>
      <c r="D107" s="112" t="s">
        <v>73</v>
      </c>
      <c r="E107" s="147" t="s">
        <v>272</v>
      </c>
      <c r="F107" s="147" t="s">
        <v>273</v>
      </c>
      <c r="I107" s="114"/>
      <c r="J107" s="148">
        <f>BK107</f>
        <v>0</v>
      </c>
      <c r="L107" s="111"/>
      <c r="M107" s="116"/>
      <c r="P107" s="117">
        <f>SUM(P108:P110)</f>
        <v>0</v>
      </c>
      <c r="R107" s="117">
        <f>SUM(R108:R110)</f>
        <v>0</v>
      </c>
      <c r="T107" s="118">
        <f>SUM(T108:T110)</f>
        <v>0</v>
      </c>
      <c r="AR107" s="112" t="s">
        <v>82</v>
      </c>
      <c r="AT107" s="119" t="s">
        <v>73</v>
      </c>
      <c r="AU107" s="119" t="s">
        <v>82</v>
      </c>
      <c r="AY107" s="112" t="s">
        <v>139</v>
      </c>
      <c r="BK107" s="120">
        <f>SUM(BK108:BK110)</f>
        <v>0</v>
      </c>
    </row>
    <row r="108" spans="2:65" s="1" customFormat="1" ht="16.5" customHeight="1">
      <c r="B108" s="31"/>
      <c r="C108" s="121" t="s">
        <v>166</v>
      </c>
      <c r="D108" s="121" t="s">
        <v>140</v>
      </c>
      <c r="E108" s="122" t="s">
        <v>274</v>
      </c>
      <c r="F108" s="123" t="s">
        <v>275</v>
      </c>
      <c r="G108" s="124" t="s">
        <v>276</v>
      </c>
      <c r="H108" s="125">
        <v>3.0000000000000001E-3</v>
      </c>
      <c r="I108" s="126"/>
      <c r="J108" s="127">
        <f>ROUND(I108*H108,2)</f>
        <v>0</v>
      </c>
      <c r="K108" s="128"/>
      <c r="L108" s="31"/>
      <c r="M108" s="129" t="s">
        <v>19</v>
      </c>
      <c r="N108" s="130" t="s">
        <v>45</v>
      </c>
      <c r="P108" s="131">
        <f>O108*H108</f>
        <v>0</v>
      </c>
      <c r="Q108" s="131">
        <v>0</v>
      </c>
      <c r="R108" s="131">
        <f>Q108*H108</f>
        <v>0</v>
      </c>
      <c r="S108" s="131">
        <v>0</v>
      </c>
      <c r="T108" s="132">
        <f>S108*H108</f>
        <v>0</v>
      </c>
      <c r="AR108" s="133" t="s">
        <v>144</v>
      </c>
      <c r="AT108" s="133" t="s">
        <v>140</v>
      </c>
      <c r="AU108" s="133" t="s">
        <v>84</v>
      </c>
      <c r="AY108" s="16" t="s">
        <v>139</v>
      </c>
      <c r="BE108" s="134">
        <f>IF(N108="základní",J108,0)</f>
        <v>0</v>
      </c>
      <c r="BF108" s="134">
        <f>IF(N108="snížená",J108,0)</f>
        <v>0</v>
      </c>
      <c r="BG108" s="134">
        <f>IF(N108="zákl. přenesená",J108,0)</f>
        <v>0</v>
      </c>
      <c r="BH108" s="134">
        <f>IF(N108="sníž. přenesená",J108,0)</f>
        <v>0</v>
      </c>
      <c r="BI108" s="134">
        <f>IF(N108="nulová",J108,0)</f>
        <v>0</v>
      </c>
      <c r="BJ108" s="16" t="s">
        <v>82</v>
      </c>
      <c r="BK108" s="134">
        <f>ROUND(I108*H108,2)</f>
        <v>0</v>
      </c>
      <c r="BL108" s="16" t="s">
        <v>144</v>
      </c>
      <c r="BM108" s="133" t="s">
        <v>277</v>
      </c>
    </row>
    <row r="109" spans="2:65" s="1" customFormat="1" ht="11.25">
      <c r="B109" s="31"/>
      <c r="D109" s="135" t="s">
        <v>146</v>
      </c>
      <c r="F109" s="136" t="s">
        <v>278</v>
      </c>
      <c r="I109" s="137"/>
      <c r="L109" s="31"/>
      <c r="M109" s="138"/>
      <c r="T109" s="52"/>
      <c r="AT109" s="16" t="s">
        <v>146</v>
      </c>
      <c r="AU109" s="16" t="s">
        <v>84</v>
      </c>
    </row>
    <row r="110" spans="2:65" s="1" customFormat="1" ht="11.25">
      <c r="B110" s="31"/>
      <c r="D110" s="149" t="s">
        <v>236</v>
      </c>
      <c r="F110" s="150" t="s">
        <v>279</v>
      </c>
      <c r="I110" s="137"/>
      <c r="L110" s="31"/>
      <c r="M110" s="140"/>
      <c r="N110" s="141"/>
      <c r="O110" s="141"/>
      <c r="P110" s="141"/>
      <c r="Q110" s="141"/>
      <c r="R110" s="141"/>
      <c r="S110" s="141"/>
      <c r="T110" s="142"/>
      <c r="AT110" s="16" t="s">
        <v>236</v>
      </c>
      <c r="AU110" s="16" t="s">
        <v>84</v>
      </c>
    </row>
    <row r="111" spans="2:65" s="1" customFormat="1" ht="6.95" customHeight="1">
      <c r="B111" s="40"/>
      <c r="C111" s="41"/>
      <c r="D111" s="41"/>
      <c r="E111" s="41"/>
      <c r="F111" s="41"/>
      <c r="G111" s="41"/>
      <c r="H111" s="41"/>
      <c r="I111" s="41"/>
      <c r="J111" s="41"/>
      <c r="K111" s="41"/>
      <c r="L111" s="31"/>
    </row>
  </sheetData>
  <sheetProtection algorithmName="SHA-512" hashValue="XLC1PIWROjfD7B4md+dgDxT8vikGGHF/PMRgMYl220JbfCiXhmY8HbtAp1D6+Qbm9772hH+NAJWYffBtXUCXYw==" saltValue="QNV9Q0FBg1TMnpd1U7fGJhRHRf5BxqDM317QXLxV61oPqLaBwBMQzn/PQ5dnyZKzjWGqlRTuxO18cea5yjpTsg==" spinCount="100000" sheet="1" objects="1" scenarios="1" formatColumns="0" formatRows="0" autoFilter="0"/>
  <autoFilter ref="C81:K110" xr:uid="{00000000-0009-0000-0000-000002000000}"/>
  <mergeCells count="9">
    <mergeCell ref="E50:H50"/>
    <mergeCell ref="E72:H72"/>
    <mergeCell ref="E74:H74"/>
    <mergeCell ref="L2:V2"/>
    <mergeCell ref="E7:H7"/>
    <mergeCell ref="E9:H9"/>
    <mergeCell ref="E18:H18"/>
    <mergeCell ref="E27:H27"/>
    <mergeCell ref="E48:H48"/>
  </mergeCells>
  <hyperlinks>
    <hyperlink ref="F87" r:id="rId1" xr:uid="{00000000-0004-0000-0200-000000000000}"/>
    <hyperlink ref="F91" r:id="rId2" xr:uid="{00000000-0004-0000-0200-000001000000}"/>
    <hyperlink ref="F94" r:id="rId3" xr:uid="{00000000-0004-0000-0200-000002000000}"/>
    <hyperlink ref="F97" r:id="rId4" xr:uid="{00000000-0004-0000-0200-000003000000}"/>
    <hyperlink ref="F100" r:id="rId5" xr:uid="{00000000-0004-0000-0200-000004000000}"/>
    <hyperlink ref="F103" r:id="rId6" xr:uid="{00000000-0004-0000-0200-000005000000}"/>
    <hyperlink ref="F106" r:id="rId7" xr:uid="{00000000-0004-0000-0200-000006000000}"/>
    <hyperlink ref="F110" r:id="rId8" xr:uid="{00000000-0004-0000-0200-000007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9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2:BM111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80"/>
      <c r="M2" s="280"/>
      <c r="N2" s="280"/>
      <c r="O2" s="280"/>
      <c r="P2" s="280"/>
      <c r="Q2" s="280"/>
      <c r="R2" s="280"/>
      <c r="S2" s="280"/>
      <c r="T2" s="280"/>
      <c r="U2" s="280"/>
      <c r="V2" s="280"/>
      <c r="AT2" s="16" t="s">
        <v>90</v>
      </c>
    </row>
    <row r="3" spans="2:4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84</v>
      </c>
    </row>
    <row r="4" spans="2:46" ht="24.95" customHeight="1">
      <c r="B4" s="19"/>
      <c r="D4" s="20" t="s">
        <v>115</v>
      </c>
      <c r="L4" s="19"/>
      <c r="M4" s="84" t="s">
        <v>10</v>
      </c>
      <c r="AT4" s="16" t="s">
        <v>4</v>
      </c>
    </row>
    <row r="5" spans="2:46" ht="6.95" customHeight="1">
      <c r="B5" s="19"/>
      <c r="L5" s="19"/>
    </row>
    <row r="6" spans="2:46" ht="12" customHeight="1">
      <c r="B6" s="19"/>
      <c r="D6" s="26" t="s">
        <v>16</v>
      </c>
      <c r="L6" s="19"/>
    </row>
    <row r="7" spans="2:46" ht="16.5" customHeight="1">
      <c r="B7" s="19"/>
      <c r="E7" s="306" t="str">
        <f>'Rekapitulace stavby'!K6</f>
        <v>Revitalizační opatření mokřad Boskovice</v>
      </c>
      <c r="F7" s="307"/>
      <c r="G7" s="307"/>
      <c r="H7" s="307"/>
      <c r="L7" s="19"/>
    </row>
    <row r="8" spans="2:46" s="1" customFormat="1" ht="12" customHeight="1">
      <c r="B8" s="31"/>
      <c r="D8" s="26" t="s">
        <v>116</v>
      </c>
      <c r="L8" s="31"/>
    </row>
    <row r="9" spans="2:46" s="1" customFormat="1" ht="16.5" customHeight="1">
      <c r="B9" s="31"/>
      <c r="E9" s="273" t="s">
        <v>280</v>
      </c>
      <c r="F9" s="308"/>
      <c r="G9" s="308"/>
      <c r="H9" s="308"/>
      <c r="L9" s="31"/>
    </row>
    <row r="10" spans="2:46" s="1" customFormat="1" ht="11.25">
      <c r="B10" s="31"/>
      <c r="L10" s="31"/>
    </row>
    <row r="11" spans="2:46" s="1" customFormat="1" ht="12" customHeight="1">
      <c r="B11" s="31"/>
      <c r="D11" s="26" t="s">
        <v>18</v>
      </c>
      <c r="F11" s="24" t="s">
        <v>19</v>
      </c>
      <c r="I11" s="26" t="s">
        <v>20</v>
      </c>
      <c r="J11" s="24" t="s">
        <v>19</v>
      </c>
      <c r="L11" s="31"/>
    </row>
    <row r="12" spans="2:46" s="1" customFormat="1" ht="12" customHeight="1">
      <c r="B12" s="31"/>
      <c r="D12" s="26" t="s">
        <v>21</v>
      </c>
      <c r="F12" s="24" t="s">
        <v>22</v>
      </c>
      <c r="I12" s="26" t="s">
        <v>23</v>
      </c>
      <c r="J12" s="48" t="str">
        <f>'Rekapitulace stavby'!AN8</f>
        <v>21. 5. 2024</v>
      </c>
      <c r="L12" s="31"/>
    </row>
    <row r="13" spans="2:46" s="1" customFormat="1" ht="10.9" customHeight="1">
      <c r="B13" s="31"/>
      <c r="L13" s="31"/>
    </row>
    <row r="14" spans="2:46" s="1" customFormat="1" ht="12" customHeight="1">
      <c r="B14" s="31"/>
      <c r="D14" s="26" t="s">
        <v>25</v>
      </c>
      <c r="I14" s="26" t="s">
        <v>26</v>
      </c>
      <c r="J14" s="24" t="s">
        <v>27</v>
      </c>
      <c r="L14" s="31"/>
    </row>
    <row r="15" spans="2:46" s="1" customFormat="1" ht="18" customHeight="1">
      <c r="B15" s="31"/>
      <c r="E15" s="24" t="s">
        <v>28</v>
      </c>
      <c r="I15" s="26" t="s">
        <v>29</v>
      </c>
      <c r="J15" s="24" t="s">
        <v>19</v>
      </c>
      <c r="L15" s="31"/>
    </row>
    <row r="16" spans="2:46" s="1" customFormat="1" ht="6.95" customHeight="1">
      <c r="B16" s="31"/>
      <c r="L16" s="31"/>
    </row>
    <row r="17" spans="2:12" s="1" customFormat="1" ht="12" customHeight="1">
      <c r="B17" s="31"/>
      <c r="D17" s="26" t="s">
        <v>30</v>
      </c>
      <c r="I17" s="26" t="s">
        <v>26</v>
      </c>
      <c r="J17" s="27" t="str">
        <f>'Rekapitulace stavby'!AN13</f>
        <v>Vyplň údaj</v>
      </c>
      <c r="L17" s="31"/>
    </row>
    <row r="18" spans="2:12" s="1" customFormat="1" ht="18" customHeight="1">
      <c r="B18" s="31"/>
      <c r="E18" s="309" t="str">
        <f>'Rekapitulace stavby'!E14</f>
        <v>Vyplň údaj</v>
      </c>
      <c r="F18" s="279"/>
      <c r="G18" s="279"/>
      <c r="H18" s="279"/>
      <c r="I18" s="26" t="s">
        <v>29</v>
      </c>
      <c r="J18" s="27" t="str">
        <f>'Rekapitulace stavby'!AN14</f>
        <v>Vyplň údaj</v>
      </c>
      <c r="L18" s="31"/>
    </row>
    <row r="19" spans="2:12" s="1" customFormat="1" ht="6.95" customHeight="1">
      <c r="B19" s="31"/>
      <c r="L19" s="31"/>
    </row>
    <row r="20" spans="2:12" s="1" customFormat="1" ht="12" customHeight="1">
      <c r="B20" s="31"/>
      <c r="D20" s="26" t="s">
        <v>32</v>
      </c>
      <c r="I20" s="26" t="s">
        <v>26</v>
      </c>
      <c r="J20" s="24" t="s">
        <v>33</v>
      </c>
      <c r="L20" s="31"/>
    </row>
    <row r="21" spans="2:12" s="1" customFormat="1" ht="18" customHeight="1">
      <c r="B21" s="31"/>
      <c r="E21" s="24" t="s">
        <v>34</v>
      </c>
      <c r="I21" s="26" t="s">
        <v>29</v>
      </c>
      <c r="J21" s="24" t="s">
        <v>35</v>
      </c>
      <c r="L21" s="31"/>
    </row>
    <row r="22" spans="2:12" s="1" customFormat="1" ht="6.95" customHeight="1">
      <c r="B22" s="31"/>
      <c r="L22" s="31"/>
    </row>
    <row r="23" spans="2:12" s="1" customFormat="1" ht="12" customHeight="1">
      <c r="B23" s="31"/>
      <c r="D23" s="26" t="s">
        <v>37</v>
      </c>
      <c r="I23" s="26" t="s">
        <v>26</v>
      </c>
      <c r="J23" s="24" t="s">
        <v>33</v>
      </c>
      <c r="L23" s="31"/>
    </row>
    <row r="24" spans="2:12" s="1" customFormat="1" ht="18" customHeight="1">
      <c r="B24" s="31"/>
      <c r="E24" s="24" t="s">
        <v>34</v>
      </c>
      <c r="I24" s="26" t="s">
        <v>29</v>
      </c>
      <c r="J24" s="24" t="s">
        <v>19</v>
      </c>
      <c r="L24" s="31"/>
    </row>
    <row r="25" spans="2:12" s="1" customFormat="1" ht="6.95" customHeight="1">
      <c r="B25" s="31"/>
      <c r="L25" s="31"/>
    </row>
    <row r="26" spans="2:12" s="1" customFormat="1" ht="12" customHeight="1">
      <c r="B26" s="31"/>
      <c r="D26" s="26" t="s">
        <v>38</v>
      </c>
      <c r="L26" s="31"/>
    </row>
    <row r="27" spans="2:12" s="7" customFormat="1" ht="16.5" customHeight="1">
      <c r="B27" s="85"/>
      <c r="E27" s="284" t="s">
        <v>19</v>
      </c>
      <c r="F27" s="284"/>
      <c r="G27" s="284"/>
      <c r="H27" s="284"/>
      <c r="L27" s="85"/>
    </row>
    <row r="28" spans="2:12" s="1" customFormat="1" ht="6.95" customHeight="1">
      <c r="B28" s="31"/>
      <c r="L28" s="31"/>
    </row>
    <row r="29" spans="2:12" s="1" customFormat="1" ht="6.95" customHeight="1">
      <c r="B29" s="31"/>
      <c r="D29" s="49"/>
      <c r="E29" s="49"/>
      <c r="F29" s="49"/>
      <c r="G29" s="49"/>
      <c r="H29" s="49"/>
      <c r="I29" s="49"/>
      <c r="J29" s="49"/>
      <c r="K29" s="49"/>
      <c r="L29" s="31"/>
    </row>
    <row r="30" spans="2:12" s="1" customFormat="1" ht="25.35" customHeight="1">
      <c r="B30" s="31"/>
      <c r="D30" s="86" t="s">
        <v>40</v>
      </c>
      <c r="J30" s="62">
        <f>ROUND(J82, 2)</f>
        <v>0</v>
      </c>
      <c r="L30" s="31"/>
    </row>
    <row r="31" spans="2:12" s="1" customFormat="1" ht="6.95" customHeight="1">
      <c r="B31" s="31"/>
      <c r="D31" s="49"/>
      <c r="E31" s="49"/>
      <c r="F31" s="49"/>
      <c r="G31" s="49"/>
      <c r="H31" s="49"/>
      <c r="I31" s="49"/>
      <c r="J31" s="49"/>
      <c r="K31" s="49"/>
      <c r="L31" s="31"/>
    </row>
    <row r="32" spans="2:12" s="1" customFormat="1" ht="14.45" customHeight="1">
      <c r="B32" s="31"/>
      <c r="F32" s="34" t="s">
        <v>42</v>
      </c>
      <c r="I32" s="34" t="s">
        <v>41</v>
      </c>
      <c r="J32" s="34" t="s">
        <v>43</v>
      </c>
      <c r="L32" s="31"/>
    </row>
    <row r="33" spans="2:12" s="1" customFormat="1" ht="14.45" customHeight="1">
      <c r="B33" s="31"/>
      <c r="D33" s="51" t="s">
        <v>44</v>
      </c>
      <c r="E33" s="26" t="s">
        <v>45</v>
      </c>
      <c r="F33" s="87">
        <f>ROUND((SUM(BE82:BE110)),  2)</f>
        <v>0</v>
      </c>
      <c r="I33" s="88">
        <v>0.21</v>
      </c>
      <c r="J33" s="87">
        <f>ROUND(((SUM(BE82:BE110))*I33),  2)</f>
        <v>0</v>
      </c>
      <c r="L33" s="31"/>
    </row>
    <row r="34" spans="2:12" s="1" customFormat="1" ht="14.45" customHeight="1">
      <c r="B34" s="31"/>
      <c r="E34" s="26" t="s">
        <v>46</v>
      </c>
      <c r="F34" s="87">
        <f>ROUND((SUM(BF82:BF110)),  2)</f>
        <v>0</v>
      </c>
      <c r="I34" s="88">
        <v>0.12</v>
      </c>
      <c r="J34" s="87">
        <f>ROUND(((SUM(BF82:BF110))*I34),  2)</f>
        <v>0</v>
      </c>
      <c r="L34" s="31"/>
    </row>
    <row r="35" spans="2:12" s="1" customFormat="1" ht="14.45" hidden="1" customHeight="1">
      <c r="B35" s="31"/>
      <c r="E35" s="26" t="s">
        <v>47</v>
      </c>
      <c r="F35" s="87">
        <f>ROUND((SUM(BG82:BG110)),  2)</f>
        <v>0</v>
      </c>
      <c r="I35" s="88">
        <v>0.21</v>
      </c>
      <c r="J35" s="87">
        <f>0</f>
        <v>0</v>
      </c>
      <c r="L35" s="31"/>
    </row>
    <row r="36" spans="2:12" s="1" customFormat="1" ht="14.45" hidden="1" customHeight="1">
      <c r="B36" s="31"/>
      <c r="E36" s="26" t="s">
        <v>48</v>
      </c>
      <c r="F36" s="87">
        <f>ROUND((SUM(BH82:BH110)),  2)</f>
        <v>0</v>
      </c>
      <c r="I36" s="88">
        <v>0.12</v>
      </c>
      <c r="J36" s="87">
        <f>0</f>
        <v>0</v>
      </c>
      <c r="L36" s="31"/>
    </row>
    <row r="37" spans="2:12" s="1" customFormat="1" ht="14.45" hidden="1" customHeight="1">
      <c r="B37" s="31"/>
      <c r="E37" s="26" t="s">
        <v>49</v>
      </c>
      <c r="F37" s="87">
        <f>ROUND((SUM(BI82:BI110)),  2)</f>
        <v>0</v>
      </c>
      <c r="I37" s="88">
        <v>0</v>
      </c>
      <c r="J37" s="87">
        <f>0</f>
        <v>0</v>
      </c>
      <c r="L37" s="31"/>
    </row>
    <row r="38" spans="2:12" s="1" customFormat="1" ht="6.95" customHeight="1">
      <c r="B38" s="31"/>
      <c r="L38" s="31"/>
    </row>
    <row r="39" spans="2:12" s="1" customFormat="1" ht="25.35" customHeight="1">
      <c r="B39" s="31"/>
      <c r="C39" s="89"/>
      <c r="D39" s="90" t="s">
        <v>50</v>
      </c>
      <c r="E39" s="53"/>
      <c r="F39" s="53"/>
      <c r="G39" s="91" t="s">
        <v>51</v>
      </c>
      <c r="H39" s="92" t="s">
        <v>52</v>
      </c>
      <c r="I39" s="53"/>
      <c r="J39" s="93">
        <f>SUM(J30:J37)</f>
        <v>0</v>
      </c>
      <c r="K39" s="94"/>
      <c r="L39" s="31"/>
    </row>
    <row r="40" spans="2:12" s="1" customFormat="1" ht="14.45" customHeight="1">
      <c r="B40" s="40"/>
      <c r="C40" s="41"/>
      <c r="D40" s="41"/>
      <c r="E40" s="41"/>
      <c r="F40" s="41"/>
      <c r="G40" s="41"/>
      <c r="H40" s="41"/>
      <c r="I40" s="41"/>
      <c r="J40" s="41"/>
      <c r="K40" s="41"/>
      <c r="L40" s="31"/>
    </row>
    <row r="44" spans="2:12" s="1" customFormat="1" ht="6.95" customHeight="1">
      <c r="B44" s="42"/>
      <c r="C44" s="43"/>
      <c r="D44" s="43"/>
      <c r="E44" s="43"/>
      <c r="F44" s="43"/>
      <c r="G44" s="43"/>
      <c r="H44" s="43"/>
      <c r="I44" s="43"/>
      <c r="J44" s="43"/>
      <c r="K44" s="43"/>
      <c r="L44" s="31"/>
    </row>
    <row r="45" spans="2:12" s="1" customFormat="1" ht="24.95" customHeight="1">
      <c r="B45" s="31"/>
      <c r="C45" s="20" t="s">
        <v>118</v>
      </c>
      <c r="L45" s="31"/>
    </row>
    <row r="46" spans="2:12" s="1" customFormat="1" ht="6.95" customHeight="1">
      <c r="B46" s="31"/>
      <c r="L46" s="31"/>
    </row>
    <row r="47" spans="2:12" s="1" customFormat="1" ht="12" customHeight="1">
      <c r="B47" s="31"/>
      <c r="C47" s="26" t="s">
        <v>16</v>
      </c>
      <c r="L47" s="31"/>
    </row>
    <row r="48" spans="2:12" s="1" customFormat="1" ht="16.5" customHeight="1">
      <c r="B48" s="31"/>
      <c r="E48" s="306" t="str">
        <f>E7</f>
        <v>Revitalizační opatření mokřad Boskovice</v>
      </c>
      <c r="F48" s="307"/>
      <c r="G48" s="307"/>
      <c r="H48" s="307"/>
      <c r="L48" s="31"/>
    </row>
    <row r="49" spans="2:47" s="1" customFormat="1" ht="12" customHeight="1">
      <c r="B49" s="31"/>
      <c r="C49" s="26" t="s">
        <v>116</v>
      </c>
      <c r="L49" s="31"/>
    </row>
    <row r="50" spans="2:47" s="1" customFormat="1" ht="16.5" customHeight="1">
      <c r="B50" s="31"/>
      <c r="E50" s="273" t="str">
        <f>E9</f>
        <v>02 - SO 02 Tůň č.2 - horní</v>
      </c>
      <c r="F50" s="308"/>
      <c r="G50" s="308"/>
      <c r="H50" s="308"/>
      <c r="L50" s="31"/>
    </row>
    <row r="51" spans="2:47" s="1" customFormat="1" ht="6.95" customHeight="1">
      <c r="B51" s="31"/>
      <c r="L51" s="31"/>
    </row>
    <row r="52" spans="2:47" s="1" customFormat="1" ht="12" customHeight="1">
      <c r="B52" s="31"/>
      <c r="C52" s="26" t="s">
        <v>21</v>
      </c>
      <c r="F52" s="24" t="str">
        <f>F12</f>
        <v>KN Boskovice</v>
      </c>
      <c r="I52" s="26" t="s">
        <v>23</v>
      </c>
      <c r="J52" s="48" t="str">
        <f>IF(J12="","",J12)</f>
        <v>21. 5. 2024</v>
      </c>
      <c r="L52" s="31"/>
    </row>
    <row r="53" spans="2:47" s="1" customFormat="1" ht="6.95" customHeight="1">
      <c r="B53" s="31"/>
      <c r="L53" s="31"/>
    </row>
    <row r="54" spans="2:47" s="1" customFormat="1" ht="15.2" customHeight="1">
      <c r="B54" s="31"/>
      <c r="C54" s="26" t="s">
        <v>25</v>
      </c>
      <c r="F54" s="24" t="str">
        <f>E15</f>
        <v>Město Boskovice</v>
      </c>
      <c r="I54" s="26" t="s">
        <v>32</v>
      </c>
      <c r="J54" s="29" t="str">
        <f>E21</f>
        <v>Ing. Vít Pučálek</v>
      </c>
      <c r="L54" s="31"/>
    </row>
    <row r="55" spans="2:47" s="1" customFormat="1" ht="15.2" customHeight="1">
      <c r="B55" s="31"/>
      <c r="C55" s="26" t="s">
        <v>30</v>
      </c>
      <c r="F55" s="24" t="str">
        <f>IF(E18="","",E18)</f>
        <v>Vyplň údaj</v>
      </c>
      <c r="I55" s="26" t="s">
        <v>37</v>
      </c>
      <c r="J55" s="29" t="str">
        <f>E24</f>
        <v>Ing. Vít Pučálek</v>
      </c>
      <c r="L55" s="31"/>
    </row>
    <row r="56" spans="2:47" s="1" customFormat="1" ht="10.35" customHeight="1">
      <c r="B56" s="31"/>
      <c r="L56" s="31"/>
    </row>
    <row r="57" spans="2:47" s="1" customFormat="1" ht="29.25" customHeight="1">
      <c r="B57" s="31"/>
      <c r="C57" s="95" t="s">
        <v>119</v>
      </c>
      <c r="D57" s="89"/>
      <c r="E57" s="89"/>
      <c r="F57" s="89"/>
      <c r="G57" s="89"/>
      <c r="H57" s="89"/>
      <c r="I57" s="89"/>
      <c r="J57" s="96" t="s">
        <v>120</v>
      </c>
      <c r="K57" s="89"/>
      <c r="L57" s="31"/>
    </row>
    <row r="58" spans="2:47" s="1" customFormat="1" ht="10.35" customHeight="1">
      <c r="B58" s="31"/>
      <c r="L58" s="31"/>
    </row>
    <row r="59" spans="2:47" s="1" customFormat="1" ht="22.9" customHeight="1">
      <c r="B59" s="31"/>
      <c r="C59" s="97" t="s">
        <v>72</v>
      </c>
      <c r="J59" s="62">
        <f>J82</f>
        <v>0</v>
      </c>
      <c r="L59" s="31"/>
      <c r="AU59" s="16" t="s">
        <v>121</v>
      </c>
    </row>
    <row r="60" spans="2:47" s="8" customFormat="1" ht="24.95" customHeight="1">
      <c r="B60" s="98"/>
      <c r="D60" s="99" t="s">
        <v>225</v>
      </c>
      <c r="E60" s="100"/>
      <c r="F60" s="100"/>
      <c r="G60" s="100"/>
      <c r="H60" s="100"/>
      <c r="I60" s="100"/>
      <c r="J60" s="101">
        <f>J83</f>
        <v>0</v>
      </c>
      <c r="L60" s="98"/>
    </row>
    <row r="61" spans="2:47" s="11" customFormat="1" ht="19.899999999999999" customHeight="1">
      <c r="B61" s="143"/>
      <c r="D61" s="144" t="s">
        <v>226</v>
      </c>
      <c r="E61" s="145"/>
      <c r="F61" s="145"/>
      <c r="G61" s="145"/>
      <c r="H61" s="145"/>
      <c r="I61" s="145"/>
      <c r="J61" s="146">
        <f>J84</f>
        <v>0</v>
      </c>
      <c r="L61" s="143"/>
    </row>
    <row r="62" spans="2:47" s="11" customFormat="1" ht="19.899999999999999" customHeight="1">
      <c r="B62" s="143"/>
      <c r="D62" s="144" t="s">
        <v>227</v>
      </c>
      <c r="E62" s="145"/>
      <c r="F62" s="145"/>
      <c r="G62" s="145"/>
      <c r="H62" s="145"/>
      <c r="I62" s="145"/>
      <c r="J62" s="146">
        <f>J107</f>
        <v>0</v>
      </c>
      <c r="L62" s="143"/>
    </row>
    <row r="63" spans="2:47" s="1" customFormat="1" ht="21.75" customHeight="1">
      <c r="B63" s="31"/>
      <c r="L63" s="31"/>
    </row>
    <row r="64" spans="2:47" s="1" customFormat="1" ht="6.95" customHeight="1">
      <c r="B64" s="40"/>
      <c r="C64" s="41"/>
      <c r="D64" s="41"/>
      <c r="E64" s="41"/>
      <c r="F64" s="41"/>
      <c r="G64" s="41"/>
      <c r="H64" s="41"/>
      <c r="I64" s="41"/>
      <c r="J64" s="41"/>
      <c r="K64" s="41"/>
      <c r="L64" s="31"/>
    </row>
    <row r="68" spans="2:12" s="1" customFormat="1" ht="6.95" customHeight="1">
      <c r="B68" s="42"/>
      <c r="C68" s="43"/>
      <c r="D68" s="43"/>
      <c r="E68" s="43"/>
      <c r="F68" s="43"/>
      <c r="G68" s="43"/>
      <c r="H68" s="43"/>
      <c r="I68" s="43"/>
      <c r="J68" s="43"/>
      <c r="K68" s="43"/>
      <c r="L68" s="31"/>
    </row>
    <row r="69" spans="2:12" s="1" customFormat="1" ht="24.95" customHeight="1">
      <c r="B69" s="31"/>
      <c r="C69" s="20" t="s">
        <v>123</v>
      </c>
      <c r="L69" s="31"/>
    </row>
    <row r="70" spans="2:12" s="1" customFormat="1" ht="6.95" customHeight="1">
      <c r="B70" s="31"/>
      <c r="L70" s="31"/>
    </row>
    <row r="71" spans="2:12" s="1" customFormat="1" ht="12" customHeight="1">
      <c r="B71" s="31"/>
      <c r="C71" s="26" t="s">
        <v>16</v>
      </c>
      <c r="L71" s="31"/>
    </row>
    <row r="72" spans="2:12" s="1" customFormat="1" ht="16.5" customHeight="1">
      <c r="B72" s="31"/>
      <c r="E72" s="306" t="str">
        <f>E7</f>
        <v>Revitalizační opatření mokřad Boskovice</v>
      </c>
      <c r="F72" s="307"/>
      <c r="G72" s="307"/>
      <c r="H72" s="307"/>
      <c r="L72" s="31"/>
    </row>
    <row r="73" spans="2:12" s="1" customFormat="1" ht="12" customHeight="1">
      <c r="B73" s="31"/>
      <c r="C73" s="26" t="s">
        <v>116</v>
      </c>
      <c r="L73" s="31"/>
    </row>
    <row r="74" spans="2:12" s="1" customFormat="1" ht="16.5" customHeight="1">
      <c r="B74" s="31"/>
      <c r="E74" s="273" t="str">
        <f>E9</f>
        <v>02 - SO 02 Tůň č.2 - horní</v>
      </c>
      <c r="F74" s="308"/>
      <c r="G74" s="308"/>
      <c r="H74" s="308"/>
      <c r="L74" s="31"/>
    </row>
    <row r="75" spans="2:12" s="1" customFormat="1" ht="6.95" customHeight="1">
      <c r="B75" s="31"/>
      <c r="L75" s="31"/>
    </row>
    <row r="76" spans="2:12" s="1" customFormat="1" ht="12" customHeight="1">
      <c r="B76" s="31"/>
      <c r="C76" s="26" t="s">
        <v>21</v>
      </c>
      <c r="F76" s="24" t="str">
        <f>F12</f>
        <v>KN Boskovice</v>
      </c>
      <c r="I76" s="26" t="s">
        <v>23</v>
      </c>
      <c r="J76" s="48" t="str">
        <f>IF(J12="","",J12)</f>
        <v>21. 5. 2024</v>
      </c>
      <c r="L76" s="31"/>
    </row>
    <row r="77" spans="2:12" s="1" customFormat="1" ht="6.95" customHeight="1">
      <c r="B77" s="31"/>
      <c r="L77" s="31"/>
    </row>
    <row r="78" spans="2:12" s="1" customFormat="1" ht="15.2" customHeight="1">
      <c r="B78" s="31"/>
      <c r="C78" s="26" t="s">
        <v>25</v>
      </c>
      <c r="F78" s="24" t="str">
        <f>E15</f>
        <v>Město Boskovice</v>
      </c>
      <c r="I78" s="26" t="s">
        <v>32</v>
      </c>
      <c r="J78" s="29" t="str">
        <f>E21</f>
        <v>Ing. Vít Pučálek</v>
      </c>
      <c r="L78" s="31"/>
    </row>
    <row r="79" spans="2:12" s="1" customFormat="1" ht="15.2" customHeight="1">
      <c r="B79" s="31"/>
      <c r="C79" s="26" t="s">
        <v>30</v>
      </c>
      <c r="F79" s="24" t="str">
        <f>IF(E18="","",E18)</f>
        <v>Vyplň údaj</v>
      </c>
      <c r="I79" s="26" t="s">
        <v>37</v>
      </c>
      <c r="J79" s="29" t="str">
        <f>E24</f>
        <v>Ing. Vít Pučálek</v>
      </c>
      <c r="L79" s="31"/>
    </row>
    <row r="80" spans="2:12" s="1" customFormat="1" ht="10.35" customHeight="1">
      <c r="B80" s="31"/>
      <c r="L80" s="31"/>
    </row>
    <row r="81" spans="2:65" s="9" customFormat="1" ht="29.25" customHeight="1">
      <c r="B81" s="102"/>
      <c r="C81" s="103" t="s">
        <v>124</v>
      </c>
      <c r="D81" s="104" t="s">
        <v>59</v>
      </c>
      <c r="E81" s="104" t="s">
        <v>55</v>
      </c>
      <c r="F81" s="104" t="s">
        <v>56</v>
      </c>
      <c r="G81" s="104" t="s">
        <v>125</v>
      </c>
      <c r="H81" s="104" t="s">
        <v>126</v>
      </c>
      <c r="I81" s="104" t="s">
        <v>127</v>
      </c>
      <c r="J81" s="105" t="s">
        <v>120</v>
      </c>
      <c r="K81" s="106" t="s">
        <v>128</v>
      </c>
      <c r="L81" s="102"/>
      <c r="M81" s="55" t="s">
        <v>19</v>
      </c>
      <c r="N81" s="56" t="s">
        <v>44</v>
      </c>
      <c r="O81" s="56" t="s">
        <v>129</v>
      </c>
      <c r="P81" s="56" t="s">
        <v>130</v>
      </c>
      <c r="Q81" s="56" t="s">
        <v>131</v>
      </c>
      <c r="R81" s="56" t="s">
        <v>132</v>
      </c>
      <c r="S81" s="56" t="s">
        <v>133</v>
      </c>
      <c r="T81" s="57" t="s">
        <v>134</v>
      </c>
    </row>
    <row r="82" spans="2:65" s="1" customFormat="1" ht="22.9" customHeight="1">
      <c r="B82" s="31"/>
      <c r="C82" s="60" t="s">
        <v>135</v>
      </c>
      <c r="J82" s="107">
        <f>BK82</f>
        <v>0</v>
      </c>
      <c r="L82" s="31"/>
      <c r="M82" s="58"/>
      <c r="N82" s="49"/>
      <c r="O82" s="49"/>
      <c r="P82" s="108">
        <f>P83</f>
        <v>0</v>
      </c>
      <c r="Q82" s="49"/>
      <c r="R82" s="108">
        <f>R83</f>
        <v>1.2E-2</v>
      </c>
      <c r="S82" s="49"/>
      <c r="T82" s="109">
        <f>T83</f>
        <v>0</v>
      </c>
      <c r="AT82" s="16" t="s">
        <v>73</v>
      </c>
      <c r="AU82" s="16" t="s">
        <v>121</v>
      </c>
      <c r="BK82" s="110">
        <f>BK83</f>
        <v>0</v>
      </c>
    </row>
    <row r="83" spans="2:65" s="10" customFormat="1" ht="25.9" customHeight="1">
      <c r="B83" s="111"/>
      <c r="D83" s="112" t="s">
        <v>73</v>
      </c>
      <c r="E83" s="113" t="s">
        <v>228</v>
      </c>
      <c r="F83" s="113" t="s">
        <v>229</v>
      </c>
      <c r="I83" s="114"/>
      <c r="J83" s="115">
        <f>BK83</f>
        <v>0</v>
      </c>
      <c r="L83" s="111"/>
      <c r="M83" s="116"/>
      <c r="P83" s="117">
        <f>P84+P107</f>
        <v>0</v>
      </c>
      <c r="R83" s="117">
        <f>R84+R107</f>
        <v>1.2E-2</v>
      </c>
      <c r="T83" s="118">
        <f>T84+T107</f>
        <v>0</v>
      </c>
      <c r="AR83" s="112" t="s">
        <v>82</v>
      </c>
      <c r="AT83" s="119" t="s">
        <v>73</v>
      </c>
      <c r="AU83" s="119" t="s">
        <v>74</v>
      </c>
      <c r="AY83" s="112" t="s">
        <v>139</v>
      </c>
      <c r="BK83" s="120">
        <f>BK84+BK107</f>
        <v>0</v>
      </c>
    </row>
    <row r="84" spans="2:65" s="10" customFormat="1" ht="22.9" customHeight="1">
      <c r="B84" s="111"/>
      <c r="D84" s="112" t="s">
        <v>73</v>
      </c>
      <c r="E84" s="147" t="s">
        <v>82</v>
      </c>
      <c r="F84" s="147" t="s">
        <v>230</v>
      </c>
      <c r="I84" s="114"/>
      <c r="J84" s="148">
        <f>BK84</f>
        <v>0</v>
      </c>
      <c r="L84" s="111"/>
      <c r="M84" s="116"/>
      <c r="P84" s="117">
        <f>SUM(P85:P106)</f>
        <v>0</v>
      </c>
      <c r="R84" s="117">
        <f>SUM(R85:R106)</f>
        <v>1.2E-2</v>
      </c>
      <c r="T84" s="118">
        <f>SUM(T85:T106)</f>
        <v>0</v>
      </c>
      <c r="AR84" s="112" t="s">
        <v>82</v>
      </c>
      <c r="AT84" s="119" t="s">
        <v>73</v>
      </c>
      <c r="AU84" s="119" t="s">
        <v>82</v>
      </c>
      <c r="AY84" s="112" t="s">
        <v>139</v>
      </c>
      <c r="BK84" s="120">
        <f>SUM(BK85:BK106)</f>
        <v>0</v>
      </c>
    </row>
    <row r="85" spans="2:65" s="1" customFormat="1" ht="24.2" customHeight="1">
      <c r="B85" s="31"/>
      <c r="C85" s="121" t="s">
        <v>171</v>
      </c>
      <c r="D85" s="121" t="s">
        <v>140</v>
      </c>
      <c r="E85" s="122" t="s">
        <v>231</v>
      </c>
      <c r="F85" s="123" t="s">
        <v>232</v>
      </c>
      <c r="G85" s="124" t="s">
        <v>233</v>
      </c>
      <c r="H85" s="125">
        <v>200</v>
      </c>
      <c r="I85" s="126"/>
      <c r="J85" s="127">
        <f>ROUND(I85*H85,2)</f>
        <v>0</v>
      </c>
      <c r="K85" s="128"/>
      <c r="L85" s="31"/>
      <c r="M85" s="129" t="s">
        <v>19</v>
      </c>
      <c r="N85" s="130" t="s">
        <v>45</v>
      </c>
      <c r="P85" s="131">
        <f>O85*H85</f>
        <v>0</v>
      </c>
      <c r="Q85" s="131">
        <v>6.0000000000000002E-5</v>
      </c>
      <c r="R85" s="131">
        <f>Q85*H85</f>
        <v>1.2E-2</v>
      </c>
      <c r="S85" s="131">
        <v>0</v>
      </c>
      <c r="T85" s="132">
        <f>S85*H85</f>
        <v>0</v>
      </c>
      <c r="AR85" s="133" t="s">
        <v>144</v>
      </c>
      <c r="AT85" s="133" t="s">
        <v>140</v>
      </c>
      <c r="AU85" s="133" t="s">
        <v>84</v>
      </c>
      <c r="AY85" s="16" t="s">
        <v>139</v>
      </c>
      <c r="BE85" s="134">
        <f>IF(N85="základní",J85,0)</f>
        <v>0</v>
      </c>
      <c r="BF85" s="134">
        <f>IF(N85="snížená",J85,0)</f>
        <v>0</v>
      </c>
      <c r="BG85" s="134">
        <f>IF(N85="zákl. přenesená",J85,0)</f>
        <v>0</v>
      </c>
      <c r="BH85" s="134">
        <f>IF(N85="sníž. přenesená",J85,0)</f>
        <v>0</v>
      </c>
      <c r="BI85" s="134">
        <f>IF(N85="nulová",J85,0)</f>
        <v>0</v>
      </c>
      <c r="BJ85" s="16" t="s">
        <v>82</v>
      </c>
      <c r="BK85" s="134">
        <f>ROUND(I85*H85,2)</f>
        <v>0</v>
      </c>
      <c r="BL85" s="16" t="s">
        <v>144</v>
      </c>
      <c r="BM85" s="133" t="s">
        <v>281</v>
      </c>
    </row>
    <row r="86" spans="2:65" s="1" customFormat="1" ht="19.5">
      <c r="B86" s="31"/>
      <c r="D86" s="135" t="s">
        <v>146</v>
      </c>
      <c r="F86" s="136" t="s">
        <v>235</v>
      </c>
      <c r="I86" s="137"/>
      <c r="L86" s="31"/>
      <c r="M86" s="138"/>
      <c r="T86" s="52"/>
      <c r="AT86" s="16" t="s">
        <v>146</v>
      </c>
      <c r="AU86" s="16" t="s">
        <v>84</v>
      </c>
    </row>
    <row r="87" spans="2:65" s="1" customFormat="1" ht="11.25">
      <c r="B87" s="31"/>
      <c r="D87" s="149" t="s">
        <v>236</v>
      </c>
      <c r="F87" s="150" t="s">
        <v>237</v>
      </c>
      <c r="I87" s="137"/>
      <c r="L87" s="31"/>
      <c r="M87" s="138"/>
      <c r="T87" s="52"/>
      <c r="AT87" s="16" t="s">
        <v>236</v>
      </c>
      <c r="AU87" s="16" t="s">
        <v>84</v>
      </c>
    </row>
    <row r="88" spans="2:65" s="1" customFormat="1" ht="19.5">
      <c r="B88" s="31"/>
      <c r="D88" s="135" t="s">
        <v>147</v>
      </c>
      <c r="F88" s="139" t="s">
        <v>238</v>
      </c>
      <c r="I88" s="137"/>
      <c r="L88" s="31"/>
      <c r="M88" s="138"/>
      <c r="T88" s="52"/>
      <c r="AT88" s="16" t="s">
        <v>147</v>
      </c>
      <c r="AU88" s="16" t="s">
        <v>84</v>
      </c>
    </row>
    <row r="89" spans="2:65" s="1" customFormat="1" ht="24.2" customHeight="1">
      <c r="B89" s="31"/>
      <c r="C89" s="121" t="s">
        <v>175</v>
      </c>
      <c r="D89" s="121" t="s">
        <v>140</v>
      </c>
      <c r="E89" s="122" t="s">
        <v>239</v>
      </c>
      <c r="F89" s="123" t="s">
        <v>240</v>
      </c>
      <c r="G89" s="124" t="s">
        <v>241</v>
      </c>
      <c r="H89" s="125">
        <v>20</v>
      </c>
      <c r="I89" s="126"/>
      <c r="J89" s="127">
        <f>ROUND(I89*H89,2)</f>
        <v>0</v>
      </c>
      <c r="K89" s="128"/>
      <c r="L89" s="31"/>
      <c r="M89" s="129" t="s">
        <v>19</v>
      </c>
      <c r="N89" s="130" t="s">
        <v>45</v>
      </c>
      <c r="P89" s="131">
        <f>O89*H89</f>
        <v>0</v>
      </c>
      <c r="Q89" s="131">
        <v>0</v>
      </c>
      <c r="R89" s="131">
        <f>Q89*H89</f>
        <v>0</v>
      </c>
      <c r="S89" s="131">
        <v>0</v>
      </c>
      <c r="T89" s="132">
        <f>S89*H89</f>
        <v>0</v>
      </c>
      <c r="AR89" s="133" t="s">
        <v>144</v>
      </c>
      <c r="AT89" s="133" t="s">
        <v>140</v>
      </c>
      <c r="AU89" s="133" t="s">
        <v>84</v>
      </c>
      <c r="AY89" s="16" t="s">
        <v>139</v>
      </c>
      <c r="BE89" s="134">
        <f>IF(N89="základní",J89,0)</f>
        <v>0</v>
      </c>
      <c r="BF89" s="134">
        <f>IF(N89="snížená",J89,0)</f>
        <v>0</v>
      </c>
      <c r="BG89" s="134">
        <f>IF(N89="zákl. přenesená",J89,0)</f>
        <v>0</v>
      </c>
      <c r="BH89" s="134">
        <f>IF(N89="sníž. přenesená",J89,0)</f>
        <v>0</v>
      </c>
      <c r="BI89" s="134">
        <f>IF(N89="nulová",J89,0)</f>
        <v>0</v>
      </c>
      <c r="BJ89" s="16" t="s">
        <v>82</v>
      </c>
      <c r="BK89" s="134">
        <f>ROUND(I89*H89,2)</f>
        <v>0</v>
      </c>
      <c r="BL89" s="16" t="s">
        <v>144</v>
      </c>
      <c r="BM89" s="133" t="s">
        <v>282</v>
      </c>
    </row>
    <row r="90" spans="2:65" s="1" customFormat="1" ht="19.5">
      <c r="B90" s="31"/>
      <c r="D90" s="135" t="s">
        <v>146</v>
      </c>
      <c r="F90" s="136" t="s">
        <v>243</v>
      </c>
      <c r="I90" s="137"/>
      <c r="L90" s="31"/>
      <c r="M90" s="138"/>
      <c r="T90" s="52"/>
      <c r="AT90" s="16" t="s">
        <v>146</v>
      </c>
      <c r="AU90" s="16" t="s">
        <v>84</v>
      </c>
    </row>
    <row r="91" spans="2:65" s="1" customFormat="1" ht="11.25">
      <c r="B91" s="31"/>
      <c r="D91" s="149" t="s">
        <v>236</v>
      </c>
      <c r="F91" s="150" t="s">
        <v>244</v>
      </c>
      <c r="I91" s="137"/>
      <c r="L91" s="31"/>
      <c r="M91" s="138"/>
      <c r="T91" s="52"/>
      <c r="AT91" s="16" t="s">
        <v>236</v>
      </c>
      <c r="AU91" s="16" t="s">
        <v>84</v>
      </c>
    </row>
    <row r="92" spans="2:65" s="1" customFormat="1" ht="33" customHeight="1">
      <c r="B92" s="31"/>
      <c r="C92" s="121" t="s">
        <v>82</v>
      </c>
      <c r="D92" s="121" t="s">
        <v>140</v>
      </c>
      <c r="E92" s="122" t="s">
        <v>245</v>
      </c>
      <c r="F92" s="123" t="s">
        <v>246</v>
      </c>
      <c r="G92" s="124" t="s">
        <v>247</v>
      </c>
      <c r="H92" s="125">
        <v>4080</v>
      </c>
      <c r="I92" s="126"/>
      <c r="J92" s="127">
        <f>ROUND(I92*H92,2)</f>
        <v>0</v>
      </c>
      <c r="K92" s="128"/>
      <c r="L92" s="31"/>
      <c r="M92" s="129" t="s">
        <v>19</v>
      </c>
      <c r="N92" s="130" t="s">
        <v>45</v>
      </c>
      <c r="P92" s="131">
        <f>O92*H92</f>
        <v>0</v>
      </c>
      <c r="Q92" s="131">
        <v>0</v>
      </c>
      <c r="R92" s="131">
        <f>Q92*H92</f>
        <v>0</v>
      </c>
      <c r="S92" s="131">
        <v>0</v>
      </c>
      <c r="T92" s="132">
        <f>S92*H92</f>
        <v>0</v>
      </c>
      <c r="AR92" s="133" t="s">
        <v>144</v>
      </c>
      <c r="AT92" s="133" t="s">
        <v>140</v>
      </c>
      <c r="AU92" s="133" t="s">
        <v>84</v>
      </c>
      <c r="AY92" s="16" t="s">
        <v>139</v>
      </c>
      <c r="BE92" s="134">
        <f>IF(N92="základní",J92,0)</f>
        <v>0</v>
      </c>
      <c r="BF92" s="134">
        <f>IF(N92="snížená",J92,0)</f>
        <v>0</v>
      </c>
      <c r="BG92" s="134">
        <f>IF(N92="zákl. přenesená",J92,0)</f>
        <v>0</v>
      </c>
      <c r="BH92" s="134">
        <f>IF(N92="sníž. přenesená",J92,0)</f>
        <v>0</v>
      </c>
      <c r="BI92" s="134">
        <f>IF(N92="nulová",J92,0)</f>
        <v>0</v>
      </c>
      <c r="BJ92" s="16" t="s">
        <v>82</v>
      </c>
      <c r="BK92" s="134">
        <f>ROUND(I92*H92,2)</f>
        <v>0</v>
      </c>
      <c r="BL92" s="16" t="s">
        <v>144</v>
      </c>
      <c r="BM92" s="133" t="s">
        <v>283</v>
      </c>
    </row>
    <row r="93" spans="2:65" s="1" customFormat="1" ht="19.5">
      <c r="B93" s="31"/>
      <c r="D93" s="135" t="s">
        <v>146</v>
      </c>
      <c r="F93" s="136" t="s">
        <v>249</v>
      </c>
      <c r="I93" s="137"/>
      <c r="L93" s="31"/>
      <c r="M93" s="138"/>
      <c r="T93" s="52"/>
      <c r="AT93" s="16" t="s">
        <v>146</v>
      </c>
      <c r="AU93" s="16" t="s">
        <v>84</v>
      </c>
    </row>
    <row r="94" spans="2:65" s="1" customFormat="1" ht="11.25">
      <c r="B94" s="31"/>
      <c r="D94" s="149" t="s">
        <v>236</v>
      </c>
      <c r="F94" s="150" t="s">
        <v>250</v>
      </c>
      <c r="I94" s="137"/>
      <c r="L94" s="31"/>
      <c r="M94" s="138"/>
      <c r="T94" s="52"/>
      <c r="AT94" s="16" t="s">
        <v>236</v>
      </c>
      <c r="AU94" s="16" t="s">
        <v>84</v>
      </c>
    </row>
    <row r="95" spans="2:65" s="1" customFormat="1" ht="37.9" customHeight="1">
      <c r="B95" s="31"/>
      <c r="C95" s="121" t="s">
        <v>166</v>
      </c>
      <c r="D95" s="121" t="s">
        <v>140</v>
      </c>
      <c r="E95" s="122" t="s">
        <v>251</v>
      </c>
      <c r="F95" s="123" t="s">
        <v>252</v>
      </c>
      <c r="G95" s="124" t="s">
        <v>247</v>
      </c>
      <c r="H95" s="125">
        <v>4000</v>
      </c>
      <c r="I95" s="126"/>
      <c r="J95" s="127">
        <f>ROUND(I95*H95,2)</f>
        <v>0</v>
      </c>
      <c r="K95" s="128"/>
      <c r="L95" s="31"/>
      <c r="M95" s="129" t="s">
        <v>19</v>
      </c>
      <c r="N95" s="130" t="s">
        <v>45</v>
      </c>
      <c r="P95" s="131">
        <f>O95*H95</f>
        <v>0</v>
      </c>
      <c r="Q95" s="131">
        <v>0</v>
      </c>
      <c r="R95" s="131">
        <f>Q95*H95</f>
        <v>0</v>
      </c>
      <c r="S95" s="131">
        <v>0</v>
      </c>
      <c r="T95" s="132">
        <f>S95*H95</f>
        <v>0</v>
      </c>
      <c r="AR95" s="133" t="s">
        <v>144</v>
      </c>
      <c r="AT95" s="133" t="s">
        <v>140</v>
      </c>
      <c r="AU95" s="133" t="s">
        <v>84</v>
      </c>
      <c r="AY95" s="16" t="s">
        <v>139</v>
      </c>
      <c r="BE95" s="134">
        <f>IF(N95="základní",J95,0)</f>
        <v>0</v>
      </c>
      <c r="BF95" s="134">
        <f>IF(N95="snížená",J95,0)</f>
        <v>0</v>
      </c>
      <c r="BG95" s="134">
        <f>IF(N95="zákl. přenesená",J95,0)</f>
        <v>0</v>
      </c>
      <c r="BH95" s="134">
        <f>IF(N95="sníž. přenesená",J95,0)</f>
        <v>0</v>
      </c>
      <c r="BI95" s="134">
        <f>IF(N95="nulová",J95,0)</f>
        <v>0</v>
      </c>
      <c r="BJ95" s="16" t="s">
        <v>82</v>
      </c>
      <c r="BK95" s="134">
        <f>ROUND(I95*H95,2)</f>
        <v>0</v>
      </c>
      <c r="BL95" s="16" t="s">
        <v>144</v>
      </c>
      <c r="BM95" s="133" t="s">
        <v>284</v>
      </c>
    </row>
    <row r="96" spans="2:65" s="1" customFormat="1" ht="39">
      <c r="B96" s="31"/>
      <c r="D96" s="135" t="s">
        <v>146</v>
      </c>
      <c r="F96" s="136" t="s">
        <v>254</v>
      </c>
      <c r="I96" s="137"/>
      <c r="L96" s="31"/>
      <c r="M96" s="138"/>
      <c r="T96" s="52"/>
      <c r="AT96" s="16" t="s">
        <v>146</v>
      </c>
      <c r="AU96" s="16" t="s">
        <v>84</v>
      </c>
    </row>
    <row r="97" spans="2:65" s="1" customFormat="1" ht="11.25">
      <c r="B97" s="31"/>
      <c r="D97" s="149" t="s">
        <v>236</v>
      </c>
      <c r="F97" s="150" t="s">
        <v>255</v>
      </c>
      <c r="I97" s="137"/>
      <c r="L97" s="31"/>
      <c r="M97" s="138"/>
      <c r="T97" s="52"/>
      <c r="AT97" s="16" t="s">
        <v>236</v>
      </c>
      <c r="AU97" s="16" t="s">
        <v>84</v>
      </c>
    </row>
    <row r="98" spans="2:65" s="1" customFormat="1" ht="37.9" customHeight="1">
      <c r="B98" s="31"/>
      <c r="C98" s="121" t="s">
        <v>154</v>
      </c>
      <c r="D98" s="121" t="s">
        <v>140</v>
      </c>
      <c r="E98" s="122" t="s">
        <v>256</v>
      </c>
      <c r="F98" s="123" t="s">
        <v>257</v>
      </c>
      <c r="G98" s="124" t="s">
        <v>247</v>
      </c>
      <c r="H98" s="125">
        <v>80</v>
      </c>
      <c r="I98" s="126"/>
      <c r="J98" s="127">
        <f>ROUND(I98*H98,2)</f>
        <v>0</v>
      </c>
      <c r="K98" s="128"/>
      <c r="L98" s="31"/>
      <c r="M98" s="129" t="s">
        <v>19</v>
      </c>
      <c r="N98" s="130" t="s">
        <v>45</v>
      </c>
      <c r="P98" s="131">
        <f>O98*H98</f>
        <v>0</v>
      </c>
      <c r="Q98" s="131">
        <v>0</v>
      </c>
      <c r="R98" s="131">
        <f>Q98*H98</f>
        <v>0</v>
      </c>
      <c r="S98" s="131">
        <v>0</v>
      </c>
      <c r="T98" s="132">
        <f>S98*H98</f>
        <v>0</v>
      </c>
      <c r="AR98" s="133" t="s">
        <v>144</v>
      </c>
      <c r="AT98" s="133" t="s">
        <v>140</v>
      </c>
      <c r="AU98" s="133" t="s">
        <v>84</v>
      </c>
      <c r="AY98" s="16" t="s">
        <v>139</v>
      </c>
      <c r="BE98" s="134">
        <f>IF(N98="základní",J98,0)</f>
        <v>0</v>
      </c>
      <c r="BF98" s="134">
        <f>IF(N98="snížená",J98,0)</f>
        <v>0</v>
      </c>
      <c r="BG98" s="134">
        <f>IF(N98="zákl. přenesená",J98,0)</f>
        <v>0</v>
      </c>
      <c r="BH98" s="134">
        <f>IF(N98="sníž. přenesená",J98,0)</f>
        <v>0</v>
      </c>
      <c r="BI98" s="134">
        <f>IF(N98="nulová",J98,0)</f>
        <v>0</v>
      </c>
      <c r="BJ98" s="16" t="s">
        <v>82</v>
      </c>
      <c r="BK98" s="134">
        <f>ROUND(I98*H98,2)</f>
        <v>0</v>
      </c>
      <c r="BL98" s="16" t="s">
        <v>144</v>
      </c>
      <c r="BM98" s="133" t="s">
        <v>285</v>
      </c>
    </row>
    <row r="99" spans="2:65" s="1" customFormat="1" ht="39">
      <c r="B99" s="31"/>
      <c r="D99" s="135" t="s">
        <v>146</v>
      </c>
      <c r="F99" s="136" t="s">
        <v>259</v>
      </c>
      <c r="I99" s="137"/>
      <c r="L99" s="31"/>
      <c r="M99" s="138"/>
      <c r="T99" s="52"/>
      <c r="AT99" s="16" t="s">
        <v>146</v>
      </c>
      <c r="AU99" s="16" t="s">
        <v>84</v>
      </c>
    </row>
    <row r="100" spans="2:65" s="1" customFormat="1" ht="11.25">
      <c r="B100" s="31"/>
      <c r="D100" s="149" t="s">
        <v>236</v>
      </c>
      <c r="F100" s="150" t="s">
        <v>260</v>
      </c>
      <c r="I100" s="137"/>
      <c r="L100" s="31"/>
      <c r="M100" s="138"/>
      <c r="T100" s="52"/>
      <c r="AT100" s="16" t="s">
        <v>236</v>
      </c>
      <c r="AU100" s="16" t="s">
        <v>84</v>
      </c>
    </row>
    <row r="101" spans="2:65" s="1" customFormat="1" ht="24.2" customHeight="1">
      <c r="B101" s="31"/>
      <c r="C101" s="121" t="s">
        <v>144</v>
      </c>
      <c r="D101" s="121" t="s">
        <v>140</v>
      </c>
      <c r="E101" s="122" t="s">
        <v>261</v>
      </c>
      <c r="F101" s="123" t="s">
        <v>262</v>
      </c>
      <c r="G101" s="124" t="s">
        <v>263</v>
      </c>
      <c r="H101" s="125">
        <v>530</v>
      </c>
      <c r="I101" s="126"/>
      <c r="J101" s="127">
        <f>ROUND(I101*H101,2)</f>
        <v>0</v>
      </c>
      <c r="K101" s="128"/>
      <c r="L101" s="31"/>
      <c r="M101" s="129" t="s">
        <v>19</v>
      </c>
      <c r="N101" s="130" t="s">
        <v>45</v>
      </c>
      <c r="P101" s="131">
        <f>O101*H101</f>
        <v>0</v>
      </c>
      <c r="Q101" s="131">
        <v>0</v>
      </c>
      <c r="R101" s="131">
        <f>Q101*H101</f>
        <v>0</v>
      </c>
      <c r="S101" s="131">
        <v>0</v>
      </c>
      <c r="T101" s="132">
        <f>S101*H101</f>
        <v>0</v>
      </c>
      <c r="AR101" s="133" t="s">
        <v>144</v>
      </c>
      <c r="AT101" s="133" t="s">
        <v>140</v>
      </c>
      <c r="AU101" s="133" t="s">
        <v>84</v>
      </c>
      <c r="AY101" s="16" t="s">
        <v>139</v>
      </c>
      <c r="BE101" s="134">
        <f>IF(N101="základní",J101,0)</f>
        <v>0</v>
      </c>
      <c r="BF101" s="134">
        <f>IF(N101="snížená",J101,0)</f>
        <v>0</v>
      </c>
      <c r="BG101" s="134">
        <f>IF(N101="zákl. přenesená",J101,0)</f>
        <v>0</v>
      </c>
      <c r="BH101" s="134">
        <f>IF(N101="sníž. přenesená",J101,0)</f>
        <v>0</v>
      </c>
      <c r="BI101" s="134">
        <f>IF(N101="nulová",J101,0)</f>
        <v>0</v>
      </c>
      <c r="BJ101" s="16" t="s">
        <v>82</v>
      </c>
      <c r="BK101" s="134">
        <f>ROUND(I101*H101,2)</f>
        <v>0</v>
      </c>
      <c r="BL101" s="16" t="s">
        <v>144</v>
      </c>
      <c r="BM101" s="133" t="s">
        <v>286</v>
      </c>
    </row>
    <row r="102" spans="2:65" s="1" customFormat="1" ht="19.5">
      <c r="B102" s="31"/>
      <c r="D102" s="135" t="s">
        <v>146</v>
      </c>
      <c r="F102" s="136" t="s">
        <v>265</v>
      </c>
      <c r="I102" s="137"/>
      <c r="L102" s="31"/>
      <c r="M102" s="138"/>
      <c r="T102" s="52"/>
      <c r="AT102" s="16" t="s">
        <v>146</v>
      </c>
      <c r="AU102" s="16" t="s">
        <v>84</v>
      </c>
    </row>
    <row r="103" spans="2:65" s="1" customFormat="1" ht="11.25">
      <c r="B103" s="31"/>
      <c r="D103" s="149" t="s">
        <v>236</v>
      </c>
      <c r="F103" s="150" t="s">
        <v>266</v>
      </c>
      <c r="I103" s="137"/>
      <c r="L103" s="31"/>
      <c r="M103" s="138"/>
      <c r="T103" s="52"/>
      <c r="AT103" s="16" t="s">
        <v>236</v>
      </c>
      <c r="AU103" s="16" t="s">
        <v>84</v>
      </c>
    </row>
    <row r="104" spans="2:65" s="1" customFormat="1" ht="24.2" customHeight="1">
      <c r="B104" s="31"/>
      <c r="C104" s="121" t="s">
        <v>138</v>
      </c>
      <c r="D104" s="121" t="s">
        <v>140</v>
      </c>
      <c r="E104" s="122" t="s">
        <v>267</v>
      </c>
      <c r="F104" s="123" t="s">
        <v>268</v>
      </c>
      <c r="G104" s="124" t="s">
        <v>263</v>
      </c>
      <c r="H104" s="125">
        <v>4100</v>
      </c>
      <c r="I104" s="126"/>
      <c r="J104" s="127">
        <f>ROUND(I104*H104,2)</f>
        <v>0</v>
      </c>
      <c r="K104" s="128"/>
      <c r="L104" s="31"/>
      <c r="M104" s="129" t="s">
        <v>19</v>
      </c>
      <c r="N104" s="130" t="s">
        <v>45</v>
      </c>
      <c r="P104" s="131">
        <f>O104*H104</f>
        <v>0</v>
      </c>
      <c r="Q104" s="131">
        <v>0</v>
      </c>
      <c r="R104" s="131">
        <f>Q104*H104</f>
        <v>0</v>
      </c>
      <c r="S104" s="131">
        <v>0</v>
      </c>
      <c r="T104" s="132">
        <f>S104*H104</f>
        <v>0</v>
      </c>
      <c r="AR104" s="133" t="s">
        <v>144</v>
      </c>
      <c r="AT104" s="133" t="s">
        <v>140</v>
      </c>
      <c r="AU104" s="133" t="s">
        <v>84</v>
      </c>
      <c r="AY104" s="16" t="s">
        <v>139</v>
      </c>
      <c r="BE104" s="134">
        <f>IF(N104="základní",J104,0)</f>
        <v>0</v>
      </c>
      <c r="BF104" s="134">
        <f>IF(N104="snížená",J104,0)</f>
        <v>0</v>
      </c>
      <c r="BG104" s="134">
        <f>IF(N104="zákl. přenesená",J104,0)</f>
        <v>0</v>
      </c>
      <c r="BH104" s="134">
        <f>IF(N104="sníž. přenesená",J104,0)</f>
        <v>0</v>
      </c>
      <c r="BI104" s="134">
        <f>IF(N104="nulová",J104,0)</f>
        <v>0</v>
      </c>
      <c r="BJ104" s="16" t="s">
        <v>82</v>
      </c>
      <c r="BK104" s="134">
        <f>ROUND(I104*H104,2)</f>
        <v>0</v>
      </c>
      <c r="BL104" s="16" t="s">
        <v>144</v>
      </c>
      <c r="BM104" s="133" t="s">
        <v>287</v>
      </c>
    </row>
    <row r="105" spans="2:65" s="1" customFormat="1" ht="29.25">
      <c r="B105" s="31"/>
      <c r="D105" s="135" t="s">
        <v>146</v>
      </c>
      <c r="F105" s="136" t="s">
        <v>270</v>
      </c>
      <c r="I105" s="137"/>
      <c r="L105" s="31"/>
      <c r="M105" s="138"/>
      <c r="T105" s="52"/>
      <c r="AT105" s="16" t="s">
        <v>146</v>
      </c>
      <c r="AU105" s="16" t="s">
        <v>84</v>
      </c>
    </row>
    <row r="106" spans="2:65" s="1" customFormat="1" ht="11.25">
      <c r="B106" s="31"/>
      <c r="D106" s="149" t="s">
        <v>236</v>
      </c>
      <c r="F106" s="150" t="s">
        <v>271</v>
      </c>
      <c r="I106" s="137"/>
      <c r="L106" s="31"/>
      <c r="M106" s="138"/>
      <c r="T106" s="52"/>
      <c r="AT106" s="16" t="s">
        <v>236</v>
      </c>
      <c r="AU106" s="16" t="s">
        <v>84</v>
      </c>
    </row>
    <row r="107" spans="2:65" s="10" customFormat="1" ht="22.9" customHeight="1">
      <c r="B107" s="111"/>
      <c r="D107" s="112" t="s">
        <v>73</v>
      </c>
      <c r="E107" s="147" t="s">
        <v>272</v>
      </c>
      <c r="F107" s="147" t="s">
        <v>273</v>
      </c>
      <c r="I107" s="114"/>
      <c r="J107" s="148">
        <f>BK107</f>
        <v>0</v>
      </c>
      <c r="L107" s="111"/>
      <c r="M107" s="116"/>
      <c r="P107" s="117">
        <f>SUM(P108:P110)</f>
        <v>0</v>
      </c>
      <c r="R107" s="117">
        <f>SUM(R108:R110)</f>
        <v>0</v>
      </c>
      <c r="T107" s="118">
        <f>SUM(T108:T110)</f>
        <v>0</v>
      </c>
      <c r="AR107" s="112" t="s">
        <v>82</v>
      </c>
      <c r="AT107" s="119" t="s">
        <v>73</v>
      </c>
      <c r="AU107" s="119" t="s">
        <v>82</v>
      </c>
      <c r="AY107" s="112" t="s">
        <v>139</v>
      </c>
      <c r="BK107" s="120">
        <f>SUM(BK108:BK110)</f>
        <v>0</v>
      </c>
    </row>
    <row r="108" spans="2:65" s="1" customFormat="1" ht="16.5" customHeight="1">
      <c r="B108" s="31"/>
      <c r="C108" s="121" t="s">
        <v>162</v>
      </c>
      <c r="D108" s="121" t="s">
        <v>140</v>
      </c>
      <c r="E108" s="122" t="s">
        <v>274</v>
      </c>
      <c r="F108" s="123" t="s">
        <v>275</v>
      </c>
      <c r="G108" s="124" t="s">
        <v>276</v>
      </c>
      <c r="H108" s="125">
        <v>1.2E-2</v>
      </c>
      <c r="I108" s="126"/>
      <c r="J108" s="127">
        <f>ROUND(I108*H108,2)</f>
        <v>0</v>
      </c>
      <c r="K108" s="128"/>
      <c r="L108" s="31"/>
      <c r="M108" s="129" t="s">
        <v>19</v>
      </c>
      <c r="N108" s="130" t="s">
        <v>45</v>
      </c>
      <c r="P108" s="131">
        <f>O108*H108</f>
        <v>0</v>
      </c>
      <c r="Q108" s="131">
        <v>0</v>
      </c>
      <c r="R108" s="131">
        <f>Q108*H108</f>
        <v>0</v>
      </c>
      <c r="S108" s="131">
        <v>0</v>
      </c>
      <c r="T108" s="132">
        <f>S108*H108</f>
        <v>0</v>
      </c>
      <c r="AR108" s="133" t="s">
        <v>144</v>
      </c>
      <c r="AT108" s="133" t="s">
        <v>140</v>
      </c>
      <c r="AU108" s="133" t="s">
        <v>84</v>
      </c>
      <c r="AY108" s="16" t="s">
        <v>139</v>
      </c>
      <c r="BE108" s="134">
        <f>IF(N108="základní",J108,0)</f>
        <v>0</v>
      </c>
      <c r="BF108" s="134">
        <f>IF(N108="snížená",J108,0)</f>
        <v>0</v>
      </c>
      <c r="BG108" s="134">
        <f>IF(N108="zákl. přenesená",J108,0)</f>
        <v>0</v>
      </c>
      <c r="BH108" s="134">
        <f>IF(N108="sníž. přenesená",J108,0)</f>
        <v>0</v>
      </c>
      <c r="BI108" s="134">
        <f>IF(N108="nulová",J108,0)</f>
        <v>0</v>
      </c>
      <c r="BJ108" s="16" t="s">
        <v>82</v>
      </c>
      <c r="BK108" s="134">
        <f>ROUND(I108*H108,2)</f>
        <v>0</v>
      </c>
      <c r="BL108" s="16" t="s">
        <v>144</v>
      </c>
      <c r="BM108" s="133" t="s">
        <v>288</v>
      </c>
    </row>
    <row r="109" spans="2:65" s="1" customFormat="1" ht="11.25">
      <c r="B109" s="31"/>
      <c r="D109" s="135" t="s">
        <v>146</v>
      </c>
      <c r="F109" s="136" t="s">
        <v>278</v>
      </c>
      <c r="I109" s="137"/>
      <c r="L109" s="31"/>
      <c r="M109" s="138"/>
      <c r="T109" s="52"/>
      <c r="AT109" s="16" t="s">
        <v>146</v>
      </c>
      <c r="AU109" s="16" t="s">
        <v>84</v>
      </c>
    </row>
    <row r="110" spans="2:65" s="1" customFormat="1" ht="11.25">
      <c r="B110" s="31"/>
      <c r="D110" s="149" t="s">
        <v>236</v>
      </c>
      <c r="F110" s="150" t="s">
        <v>279</v>
      </c>
      <c r="I110" s="137"/>
      <c r="L110" s="31"/>
      <c r="M110" s="140"/>
      <c r="N110" s="141"/>
      <c r="O110" s="141"/>
      <c r="P110" s="141"/>
      <c r="Q110" s="141"/>
      <c r="R110" s="141"/>
      <c r="S110" s="141"/>
      <c r="T110" s="142"/>
      <c r="AT110" s="16" t="s">
        <v>236</v>
      </c>
      <c r="AU110" s="16" t="s">
        <v>84</v>
      </c>
    </row>
    <row r="111" spans="2:65" s="1" customFormat="1" ht="6.95" customHeight="1">
      <c r="B111" s="40"/>
      <c r="C111" s="41"/>
      <c r="D111" s="41"/>
      <c r="E111" s="41"/>
      <c r="F111" s="41"/>
      <c r="G111" s="41"/>
      <c r="H111" s="41"/>
      <c r="I111" s="41"/>
      <c r="J111" s="41"/>
      <c r="K111" s="41"/>
      <c r="L111" s="31"/>
    </row>
  </sheetData>
  <sheetProtection algorithmName="SHA-512" hashValue="0oEclxXWDte8DB+q+wxuDnyAq3Sg36bcAvKiMw2MygM+UqwmNfTsriGyoArt1GVXG0NjqbPbL2YYNmwfF4jK4Q==" saltValue="33KOTaNOXG/R7Yna2cJM3X4iJO6XpuL5U5SCZ+K37ubIHUCpRsXx9zoCxFB0QIV97PIBlYhm8nbFIgGuL/GgRA==" spinCount="100000" sheet="1" objects="1" scenarios="1" formatColumns="0" formatRows="0" autoFilter="0"/>
  <autoFilter ref="C81:K110" xr:uid="{00000000-0009-0000-0000-000003000000}"/>
  <mergeCells count="9">
    <mergeCell ref="E50:H50"/>
    <mergeCell ref="E72:H72"/>
    <mergeCell ref="E74:H74"/>
    <mergeCell ref="L2:V2"/>
    <mergeCell ref="E7:H7"/>
    <mergeCell ref="E9:H9"/>
    <mergeCell ref="E18:H18"/>
    <mergeCell ref="E27:H27"/>
    <mergeCell ref="E48:H48"/>
  </mergeCells>
  <hyperlinks>
    <hyperlink ref="F87" r:id="rId1" xr:uid="{00000000-0004-0000-0300-000000000000}"/>
    <hyperlink ref="F91" r:id="rId2" xr:uid="{00000000-0004-0000-0300-000001000000}"/>
    <hyperlink ref="F94" r:id="rId3" xr:uid="{00000000-0004-0000-0300-000002000000}"/>
    <hyperlink ref="F97" r:id="rId4" xr:uid="{00000000-0004-0000-0300-000003000000}"/>
    <hyperlink ref="F100" r:id="rId5" xr:uid="{00000000-0004-0000-0300-000004000000}"/>
    <hyperlink ref="F103" r:id="rId6" xr:uid="{00000000-0004-0000-0300-000005000000}"/>
    <hyperlink ref="F106" r:id="rId7" xr:uid="{00000000-0004-0000-0300-000006000000}"/>
    <hyperlink ref="F110" r:id="rId8" xr:uid="{00000000-0004-0000-0300-000007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9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2:BM108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80"/>
      <c r="M2" s="280"/>
      <c r="N2" s="280"/>
      <c r="O2" s="280"/>
      <c r="P2" s="280"/>
      <c r="Q2" s="280"/>
      <c r="R2" s="280"/>
      <c r="S2" s="280"/>
      <c r="T2" s="280"/>
      <c r="U2" s="280"/>
      <c r="V2" s="280"/>
      <c r="AT2" s="16" t="s">
        <v>93</v>
      </c>
    </row>
    <row r="3" spans="2:4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84</v>
      </c>
    </row>
    <row r="4" spans="2:46" ht="24.95" customHeight="1">
      <c r="B4" s="19"/>
      <c r="D4" s="20" t="s">
        <v>115</v>
      </c>
      <c r="L4" s="19"/>
      <c r="M4" s="84" t="s">
        <v>10</v>
      </c>
      <c r="AT4" s="16" t="s">
        <v>4</v>
      </c>
    </row>
    <row r="5" spans="2:46" ht="6.95" customHeight="1">
      <c r="B5" s="19"/>
      <c r="L5" s="19"/>
    </row>
    <row r="6" spans="2:46" ht="12" customHeight="1">
      <c r="B6" s="19"/>
      <c r="D6" s="26" t="s">
        <v>16</v>
      </c>
      <c r="L6" s="19"/>
    </row>
    <row r="7" spans="2:46" ht="16.5" customHeight="1">
      <c r="B7" s="19"/>
      <c r="E7" s="306" t="str">
        <f>'Rekapitulace stavby'!K6</f>
        <v>Revitalizační opatření mokřad Boskovice</v>
      </c>
      <c r="F7" s="307"/>
      <c r="G7" s="307"/>
      <c r="H7" s="307"/>
      <c r="L7" s="19"/>
    </row>
    <row r="8" spans="2:46" s="1" customFormat="1" ht="12" customHeight="1">
      <c r="B8" s="31"/>
      <c r="D8" s="26" t="s">
        <v>116</v>
      </c>
      <c r="L8" s="31"/>
    </row>
    <row r="9" spans="2:46" s="1" customFormat="1" ht="16.5" customHeight="1">
      <c r="B9" s="31"/>
      <c r="E9" s="273" t="s">
        <v>289</v>
      </c>
      <c r="F9" s="308"/>
      <c r="G9" s="308"/>
      <c r="H9" s="308"/>
      <c r="L9" s="31"/>
    </row>
    <row r="10" spans="2:46" s="1" customFormat="1" ht="11.25">
      <c r="B10" s="31"/>
      <c r="L10" s="31"/>
    </row>
    <row r="11" spans="2:46" s="1" customFormat="1" ht="12" customHeight="1">
      <c r="B11" s="31"/>
      <c r="D11" s="26" t="s">
        <v>18</v>
      </c>
      <c r="F11" s="24" t="s">
        <v>19</v>
      </c>
      <c r="I11" s="26" t="s">
        <v>20</v>
      </c>
      <c r="J11" s="24" t="s">
        <v>19</v>
      </c>
      <c r="L11" s="31"/>
    </row>
    <row r="12" spans="2:46" s="1" customFormat="1" ht="12" customHeight="1">
      <c r="B12" s="31"/>
      <c r="D12" s="26" t="s">
        <v>21</v>
      </c>
      <c r="F12" s="24" t="s">
        <v>22</v>
      </c>
      <c r="I12" s="26" t="s">
        <v>23</v>
      </c>
      <c r="J12" s="48" t="str">
        <f>'Rekapitulace stavby'!AN8</f>
        <v>21. 5. 2024</v>
      </c>
      <c r="L12" s="31"/>
    </row>
    <row r="13" spans="2:46" s="1" customFormat="1" ht="10.9" customHeight="1">
      <c r="B13" s="31"/>
      <c r="L13" s="31"/>
    </row>
    <row r="14" spans="2:46" s="1" customFormat="1" ht="12" customHeight="1">
      <c r="B14" s="31"/>
      <c r="D14" s="26" t="s">
        <v>25</v>
      </c>
      <c r="I14" s="26" t="s">
        <v>26</v>
      </c>
      <c r="J14" s="24" t="s">
        <v>27</v>
      </c>
      <c r="L14" s="31"/>
    </row>
    <row r="15" spans="2:46" s="1" customFormat="1" ht="18" customHeight="1">
      <c r="B15" s="31"/>
      <c r="E15" s="24" t="s">
        <v>28</v>
      </c>
      <c r="I15" s="26" t="s">
        <v>29</v>
      </c>
      <c r="J15" s="24" t="s">
        <v>19</v>
      </c>
      <c r="L15" s="31"/>
    </row>
    <row r="16" spans="2:46" s="1" customFormat="1" ht="6.95" customHeight="1">
      <c r="B16" s="31"/>
      <c r="L16" s="31"/>
    </row>
    <row r="17" spans="2:12" s="1" customFormat="1" ht="12" customHeight="1">
      <c r="B17" s="31"/>
      <c r="D17" s="26" t="s">
        <v>30</v>
      </c>
      <c r="I17" s="26" t="s">
        <v>26</v>
      </c>
      <c r="J17" s="27" t="str">
        <f>'Rekapitulace stavby'!AN13</f>
        <v>Vyplň údaj</v>
      </c>
      <c r="L17" s="31"/>
    </row>
    <row r="18" spans="2:12" s="1" customFormat="1" ht="18" customHeight="1">
      <c r="B18" s="31"/>
      <c r="E18" s="309" t="str">
        <f>'Rekapitulace stavby'!E14</f>
        <v>Vyplň údaj</v>
      </c>
      <c r="F18" s="279"/>
      <c r="G18" s="279"/>
      <c r="H18" s="279"/>
      <c r="I18" s="26" t="s">
        <v>29</v>
      </c>
      <c r="J18" s="27" t="str">
        <f>'Rekapitulace stavby'!AN14</f>
        <v>Vyplň údaj</v>
      </c>
      <c r="L18" s="31"/>
    </row>
    <row r="19" spans="2:12" s="1" customFormat="1" ht="6.95" customHeight="1">
      <c r="B19" s="31"/>
      <c r="L19" s="31"/>
    </row>
    <row r="20" spans="2:12" s="1" customFormat="1" ht="12" customHeight="1">
      <c r="B20" s="31"/>
      <c r="D20" s="26" t="s">
        <v>32</v>
      </c>
      <c r="I20" s="26" t="s">
        <v>26</v>
      </c>
      <c r="J20" s="24" t="s">
        <v>33</v>
      </c>
      <c r="L20" s="31"/>
    </row>
    <row r="21" spans="2:12" s="1" customFormat="1" ht="18" customHeight="1">
      <c r="B21" s="31"/>
      <c r="E21" s="24" t="s">
        <v>34</v>
      </c>
      <c r="I21" s="26" t="s">
        <v>29</v>
      </c>
      <c r="J21" s="24" t="s">
        <v>35</v>
      </c>
      <c r="L21" s="31"/>
    </row>
    <row r="22" spans="2:12" s="1" customFormat="1" ht="6.95" customHeight="1">
      <c r="B22" s="31"/>
      <c r="L22" s="31"/>
    </row>
    <row r="23" spans="2:12" s="1" customFormat="1" ht="12" customHeight="1">
      <c r="B23" s="31"/>
      <c r="D23" s="26" t="s">
        <v>37</v>
      </c>
      <c r="I23" s="26" t="s">
        <v>26</v>
      </c>
      <c r="J23" s="24" t="s">
        <v>33</v>
      </c>
      <c r="L23" s="31"/>
    </row>
    <row r="24" spans="2:12" s="1" customFormat="1" ht="18" customHeight="1">
      <c r="B24" s="31"/>
      <c r="E24" s="24" t="s">
        <v>34</v>
      </c>
      <c r="I24" s="26" t="s">
        <v>29</v>
      </c>
      <c r="J24" s="24" t="s">
        <v>19</v>
      </c>
      <c r="L24" s="31"/>
    </row>
    <row r="25" spans="2:12" s="1" customFormat="1" ht="6.95" customHeight="1">
      <c r="B25" s="31"/>
      <c r="L25" s="31"/>
    </row>
    <row r="26" spans="2:12" s="1" customFormat="1" ht="12" customHeight="1">
      <c r="B26" s="31"/>
      <c r="D26" s="26" t="s">
        <v>38</v>
      </c>
      <c r="L26" s="31"/>
    </row>
    <row r="27" spans="2:12" s="7" customFormat="1" ht="16.5" customHeight="1">
      <c r="B27" s="85"/>
      <c r="E27" s="284" t="s">
        <v>19</v>
      </c>
      <c r="F27" s="284"/>
      <c r="G27" s="284"/>
      <c r="H27" s="284"/>
      <c r="L27" s="85"/>
    </row>
    <row r="28" spans="2:12" s="1" customFormat="1" ht="6.95" customHeight="1">
      <c r="B28" s="31"/>
      <c r="L28" s="31"/>
    </row>
    <row r="29" spans="2:12" s="1" customFormat="1" ht="6.95" customHeight="1">
      <c r="B29" s="31"/>
      <c r="D29" s="49"/>
      <c r="E29" s="49"/>
      <c r="F29" s="49"/>
      <c r="G29" s="49"/>
      <c r="H29" s="49"/>
      <c r="I29" s="49"/>
      <c r="J29" s="49"/>
      <c r="K29" s="49"/>
      <c r="L29" s="31"/>
    </row>
    <row r="30" spans="2:12" s="1" customFormat="1" ht="25.35" customHeight="1">
      <c r="B30" s="31"/>
      <c r="D30" s="86" t="s">
        <v>40</v>
      </c>
      <c r="J30" s="62">
        <f>ROUND(J82, 2)</f>
        <v>0</v>
      </c>
      <c r="L30" s="31"/>
    </row>
    <row r="31" spans="2:12" s="1" customFormat="1" ht="6.95" customHeight="1">
      <c r="B31" s="31"/>
      <c r="D31" s="49"/>
      <c r="E31" s="49"/>
      <c r="F31" s="49"/>
      <c r="G31" s="49"/>
      <c r="H31" s="49"/>
      <c r="I31" s="49"/>
      <c r="J31" s="49"/>
      <c r="K31" s="49"/>
      <c r="L31" s="31"/>
    </row>
    <row r="32" spans="2:12" s="1" customFormat="1" ht="14.45" customHeight="1">
      <c r="B32" s="31"/>
      <c r="F32" s="34" t="s">
        <v>42</v>
      </c>
      <c r="I32" s="34" t="s">
        <v>41</v>
      </c>
      <c r="J32" s="34" t="s">
        <v>43</v>
      </c>
      <c r="L32" s="31"/>
    </row>
    <row r="33" spans="2:12" s="1" customFormat="1" ht="14.45" customHeight="1">
      <c r="B33" s="31"/>
      <c r="D33" s="51" t="s">
        <v>44</v>
      </c>
      <c r="E33" s="26" t="s">
        <v>45</v>
      </c>
      <c r="F33" s="87">
        <f>ROUND((SUM(BE82:BE107)),  2)</f>
        <v>0</v>
      </c>
      <c r="I33" s="88">
        <v>0.21</v>
      </c>
      <c r="J33" s="87">
        <f>ROUND(((SUM(BE82:BE107))*I33),  2)</f>
        <v>0</v>
      </c>
      <c r="L33" s="31"/>
    </row>
    <row r="34" spans="2:12" s="1" customFormat="1" ht="14.45" customHeight="1">
      <c r="B34" s="31"/>
      <c r="E34" s="26" t="s">
        <v>46</v>
      </c>
      <c r="F34" s="87">
        <f>ROUND((SUM(BF82:BF107)),  2)</f>
        <v>0</v>
      </c>
      <c r="I34" s="88">
        <v>0.12</v>
      </c>
      <c r="J34" s="87">
        <f>ROUND(((SUM(BF82:BF107))*I34),  2)</f>
        <v>0</v>
      </c>
      <c r="L34" s="31"/>
    </row>
    <row r="35" spans="2:12" s="1" customFormat="1" ht="14.45" hidden="1" customHeight="1">
      <c r="B35" s="31"/>
      <c r="E35" s="26" t="s">
        <v>47</v>
      </c>
      <c r="F35" s="87">
        <f>ROUND((SUM(BG82:BG107)),  2)</f>
        <v>0</v>
      </c>
      <c r="I35" s="88">
        <v>0.21</v>
      </c>
      <c r="J35" s="87">
        <f>0</f>
        <v>0</v>
      </c>
      <c r="L35" s="31"/>
    </row>
    <row r="36" spans="2:12" s="1" customFormat="1" ht="14.45" hidden="1" customHeight="1">
      <c r="B36" s="31"/>
      <c r="E36" s="26" t="s">
        <v>48</v>
      </c>
      <c r="F36" s="87">
        <f>ROUND((SUM(BH82:BH107)),  2)</f>
        <v>0</v>
      </c>
      <c r="I36" s="88">
        <v>0.12</v>
      </c>
      <c r="J36" s="87">
        <f>0</f>
        <v>0</v>
      </c>
      <c r="L36" s="31"/>
    </row>
    <row r="37" spans="2:12" s="1" customFormat="1" ht="14.45" hidden="1" customHeight="1">
      <c r="B37" s="31"/>
      <c r="E37" s="26" t="s">
        <v>49</v>
      </c>
      <c r="F37" s="87">
        <f>ROUND((SUM(BI82:BI107)),  2)</f>
        <v>0</v>
      </c>
      <c r="I37" s="88">
        <v>0</v>
      </c>
      <c r="J37" s="87">
        <f>0</f>
        <v>0</v>
      </c>
      <c r="L37" s="31"/>
    </row>
    <row r="38" spans="2:12" s="1" customFormat="1" ht="6.95" customHeight="1">
      <c r="B38" s="31"/>
      <c r="L38" s="31"/>
    </row>
    <row r="39" spans="2:12" s="1" customFormat="1" ht="25.35" customHeight="1">
      <c r="B39" s="31"/>
      <c r="C39" s="89"/>
      <c r="D39" s="90" t="s">
        <v>50</v>
      </c>
      <c r="E39" s="53"/>
      <c r="F39" s="53"/>
      <c r="G39" s="91" t="s">
        <v>51</v>
      </c>
      <c r="H39" s="92" t="s">
        <v>52</v>
      </c>
      <c r="I39" s="53"/>
      <c r="J39" s="93">
        <f>SUM(J30:J37)</f>
        <v>0</v>
      </c>
      <c r="K39" s="94"/>
      <c r="L39" s="31"/>
    </row>
    <row r="40" spans="2:12" s="1" customFormat="1" ht="14.45" customHeight="1">
      <c r="B40" s="40"/>
      <c r="C40" s="41"/>
      <c r="D40" s="41"/>
      <c r="E40" s="41"/>
      <c r="F40" s="41"/>
      <c r="G40" s="41"/>
      <c r="H40" s="41"/>
      <c r="I40" s="41"/>
      <c r="J40" s="41"/>
      <c r="K40" s="41"/>
      <c r="L40" s="31"/>
    </row>
    <row r="44" spans="2:12" s="1" customFormat="1" ht="6.95" customHeight="1">
      <c r="B44" s="42"/>
      <c r="C44" s="43"/>
      <c r="D44" s="43"/>
      <c r="E44" s="43"/>
      <c r="F44" s="43"/>
      <c r="G44" s="43"/>
      <c r="H44" s="43"/>
      <c r="I44" s="43"/>
      <c r="J44" s="43"/>
      <c r="K44" s="43"/>
      <c r="L44" s="31"/>
    </row>
    <row r="45" spans="2:12" s="1" customFormat="1" ht="24.95" customHeight="1">
      <c r="B45" s="31"/>
      <c r="C45" s="20" t="s">
        <v>118</v>
      </c>
      <c r="L45" s="31"/>
    </row>
    <row r="46" spans="2:12" s="1" customFormat="1" ht="6.95" customHeight="1">
      <c r="B46" s="31"/>
      <c r="L46" s="31"/>
    </row>
    <row r="47" spans="2:12" s="1" customFormat="1" ht="12" customHeight="1">
      <c r="B47" s="31"/>
      <c r="C47" s="26" t="s">
        <v>16</v>
      </c>
      <c r="L47" s="31"/>
    </row>
    <row r="48" spans="2:12" s="1" customFormat="1" ht="16.5" customHeight="1">
      <c r="B48" s="31"/>
      <c r="E48" s="306" t="str">
        <f>E7</f>
        <v>Revitalizační opatření mokřad Boskovice</v>
      </c>
      <c r="F48" s="307"/>
      <c r="G48" s="307"/>
      <c r="H48" s="307"/>
      <c r="L48" s="31"/>
    </row>
    <row r="49" spans="2:47" s="1" customFormat="1" ht="12" customHeight="1">
      <c r="B49" s="31"/>
      <c r="C49" s="26" t="s">
        <v>116</v>
      </c>
      <c r="L49" s="31"/>
    </row>
    <row r="50" spans="2:47" s="1" customFormat="1" ht="16.5" customHeight="1">
      <c r="B50" s="31"/>
      <c r="E50" s="273" t="str">
        <f>E9</f>
        <v>03 - SO 03 Tůň č.3 - severní</v>
      </c>
      <c r="F50" s="308"/>
      <c r="G50" s="308"/>
      <c r="H50" s="308"/>
      <c r="L50" s="31"/>
    </row>
    <row r="51" spans="2:47" s="1" customFormat="1" ht="6.95" customHeight="1">
      <c r="B51" s="31"/>
      <c r="L51" s="31"/>
    </row>
    <row r="52" spans="2:47" s="1" customFormat="1" ht="12" customHeight="1">
      <c r="B52" s="31"/>
      <c r="C52" s="26" t="s">
        <v>21</v>
      </c>
      <c r="F52" s="24" t="str">
        <f>F12</f>
        <v>KN Boskovice</v>
      </c>
      <c r="I52" s="26" t="s">
        <v>23</v>
      </c>
      <c r="J52" s="48" t="str">
        <f>IF(J12="","",J12)</f>
        <v>21. 5. 2024</v>
      </c>
      <c r="L52" s="31"/>
    </row>
    <row r="53" spans="2:47" s="1" customFormat="1" ht="6.95" customHeight="1">
      <c r="B53" s="31"/>
      <c r="L53" s="31"/>
    </row>
    <row r="54" spans="2:47" s="1" customFormat="1" ht="15.2" customHeight="1">
      <c r="B54" s="31"/>
      <c r="C54" s="26" t="s">
        <v>25</v>
      </c>
      <c r="F54" s="24" t="str">
        <f>E15</f>
        <v>Město Boskovice</v>
      </c>
      <c r="I54" s="26" t="s">
        <v>32</v>
      </c>
      <c r="J54" s="29" t="str">
        <f>E21</f>
        <v>Ing. Vít Pučálek</v>
      </c>
      <c r="L54" s="31"/>
    </row>
    <row r="55" spans="2:47" s="1" customFormat="1" ht="15.2" customHeight="1">
      <c r="B55" s="31"/>
      <c r="C55" s="26" t="s">
        <v>30</v>
      </c>
      <c r="F55" s="24" t="str">
        <f>IF(E18="","",E18)</f>
        <v>Vyplň údaj</v>
      </c>
      <c r="I55" s="26" t="s">
        <v>37</v>
      </c>
      <c r="J55" s="29" t="str">
        <f>E24</f>
        <v>Ing. Vít Pučálek</v>
      </c>
      <c r="L55" s="31"/>
    </row>
    <row r="56" spans="2:47" s="1" customFormat="1" ht="10.35" customHeight="1">
      <c r="B56" s="31"/>
      <c r="L56" s="31"/>
    </row>
    <row r="57" spans="2:47" s="1" customFormat="1" ht="29.25" customHeight="1">
      <c r="B57" s="31"/>
      <c r="C57" s="95" t="s">
        <v>119</v>
      </c>
      <c r="D57" s="89"/>
      <c r="E57" s="89"/>
      <c r="F57" s="89"/>
      <c r="G57" s="89"/>
      <c r="H57" s="89"/>
      <c r="I57" s="89"/>
      <c r="J57" s="96" t="s">
        <v>120</v>
      </c>
      <c r="K57" s="89"/>
      <c r="L57" s="31"/>
    </row>
    <row r="58" spans="2:47" s="1" customFormat="1" ht="10.35" customHeight="1">
      <c r="B58" s="31"/>
      <c r="L58" s="31"/>
    </row>
    <row r="59" spans="2:47" s="1" customFormat="1" ht="22.9" customHeight="1">
      <c r="B59" s="31"/>
      <c r="C59" s="97" t="s">
        <v>72</v>
      </c>
      <c r="J59" s="62">
        <f>J82</f>
        <v>0</v>
      </c>
      <c r="L59" s="31"/>
      <c r="AU59" s="16" t="s">
        <v>121</v>
      </c>
    </row>
    <row r="60" spans="2:47" s="8" customFormat="1" ht="24.95" customHeight="1">
      <c r="B60" s="98"/>
      <c r="D60" s="99" t="s">
        <v>225</v>
      </c>
      <c r="E60" s="100"/>
      <c r="F60" s="100"/>
      <c r="G60" s="100"/>
      <c r="H60" s="100"/>
      <c r="I60" s="100"/>
      <c r="J60" s="101">
        <f>J83</f>
        <v>0</v>
      </c>
      <c r="L60" s="98"/>
    </row>
    <row r="61" spans="2:47" s="11" customFormat="1" ht="19.899999999999999" customHeight="1">
      <c r="B61" s="143"/>
      <c r="D61" s="144" t="s">
        <v>226</v>
      </c>
      <c r="E61" s="145"/>
      <c r="F61" s="145"/>
      <c r="G61" s="145"/>
      <c r="H61" s="145"/>
      <c r="I61" s="145"/>
      <c r="J61" s="146">
        <f>J84</f>
        <v>0</v>
      </c>
      <c r="L61" s="143"/>
    </row>
    <row r="62" spans="2:47" s="11" customFormat="1" ht="19.899999999999999" customHeight="1">
      <c r="B62" s="143"/>
      <c r="D62" s="144" t="s">
        <v>227</v>
      </c>
      <c r="E62" s="145"/>
      <c r="F62" s="145"/>
      <c r="G62" s="145"/>
      <c r="H62" s="145"/>
      <c r="I62" s="145"/>
      <c r="J62" s="146">
        <f>J104</f>
        <v>0</v>
      </c>
      <c r="L62" s="143"/>
    </row>
    <row r="63" spans="2:47" s="1" customFormat="1" ht="21.75" customHeight="1">
      <c r="B63" s="31"/>
      <c r="L63" s="31"/>
    </row>
    <row r="64" spans="2:47" s="1" customFormat="1" ht="6.95" customHeight="1">
      <c r="B64" s="40"/>
      <c r="C64" s="41"/>
      <c r="D64" s="41"/>
      <c r="E64" s="41"/>
      <c r="F64" s="41"/>
      <c r="G64" s="41"/>
      <c r="H64" s="41"/>
      <c r="I64" s="41"/>
      <c r="J64" s="41"/>
      <c r="K64" s="41"/>
      <c r="L64" s="31"/>
    </row>
    <row r="68" spans="2:12" s="1" customFormat="1" ht="6.95" customHeight="1">
      <c r="B68" s="42"/>
      <c r="C68" s="43"/>
      <c r="D68" s="43"/>
      <c r="E68" s="43"/>
      <c r="F68" s="43"/>
      <c r="G68" s="43"/>
      <c r="H68" s="43"/>
      <c r="I68" s="43"/>
      <c r="J68" s="43"/>
      <c r="K68" s="43"/>
      <c r="L68" s="31"/>
    </row>
    <row r="69" spans="2:12" s="1" customFormat="1" ht="24.95" customHeight="1">
      <c r="B69" s="31"/>
      <c r="C69" s="20" t="s">
        <v>123</v>
      </c>
      <c r="L69" s="31"/>
    </row>
    <row r="70" spans="2:12" s="1" customFormat="1" ht="6.95" customHeight="1">
      <c r="B70" s="31"/>
      <c r="L70" s="31"/>
    </row>
    <row r="71" spans="2:12" s="1" customFormat="1" ht="12" customHeight="1">
      <c r="B71" s="31"/>
      <c r="C71" s="26" t="s">
        <v>16</v>
      </c>
      <c r="L71" s="31"/>
    </row>
    <row r="72" spans="2:12" s="1" customFormat="1" ht="16.5" customHeight="1">
      <c r="B72" s="31"/>
      <c r="E72" s="306" t="str">
        <f>E7</f>
        <v>Revitalizační opatření mokřad Boskovice</v>
      </c>
      <c r="F72" s="307"/>
      <c r="G72" s="307"/>
      <c r="H72" s="307"/>
      <c r="L72" s="31"/>
    </row>
    <row r="73" spans="2:12" s="1" customFormat="1" ht="12" customHeight="1">
      <c r="B73" s="31"/>
      <c r="C73" s="26" t="s">
        <v>116</v>
      </c>
      <c r="L73" s="31"/>
    </row>
    <row r="74" spans="2:12" s="1" customFormat="1" ht="16.5" customHeight="1">
      <c r="B74" s="31"/>
      <c r="E74" s="273" t="str">
        <f>E9</f>
        <v>03 - SO 03 Tůň č.3 - severní</v>
      </c>
      <c r="F74" s="308"/>
      <c r="G74" s="308"/>
      <c r="H74" s="308"/>
      <c r="L74" s="31"/>
    </row>
    <row r="75" spans="2:12" s="1" customFormat="1" ht="6.95" customHeight="1">
      <c r="B75" s="31"/>
      <c r="L75" s="31"/>
    </row>
    <row r="76" spans="2:12" s="1" customFormat="1" ht="12" customHeight="1">
      <c r="B76" s="31"/>
      <c r="C76" s="26" t="s">
        <v>21</v>
      </c>
      <c r="F76" s="24" t="str">
        <f>F12</f>
        <v>KN Boskovice</v>
      </c>
      <c r="I76" s="26" t="s">
        <v>23</v>
      </c>
      <c r="J76" s="48" t="str">
        <f>IF(J12="","",J12)</f>
        <v>21. 5. 2024</v>
      </c>
      <c r="L76" s="31"/>
    </row>
    <row r="77" spans="2:12" s="1" customFormat="1" ht="6.95" customHeight="1">
      <c r="B77" s="31"/>
      <c r="L77" s="31"/>
    </row>
    <row r="78" spans="2:12" s="1" customFormat="1" ht="15.2" customHeight="1">
      <c r="B78" s="31"/>
      <c r="C78" s="26" t="s">
        <v>25</v>
      </c>
      <c r="F78" s="24" t="str">
        <f>E15</f>
        <v>Město Boskovice</v>
      </c>
      <c r="I78" s="26" t="s">
        <v>32</v>
      </c>
      <c r="J78" s="29" t="str">
        <f>E21</f>
        <v>Ing. Vít Pučálek</v>
      </c>
      <c r="L78" s="31"/>
    </row>
    <row r="79" spans="2:12" s="1" customFormat="1" ht="15.2" customHeight="1">
      <c r="B79" s="31"/>
      <c r="C79" s="26" t="s">
        <v>30</v>
      </c>
      <c r="F79" s="24" t="str">
        <f>IF(E18="","",E18)</f>
        <v>Vyplň údaj</v>
      </c>
      <c r="I79" s="26" t="s">
        <v>37</v>
      </c>
      <c r="J79" s="29" t="str">
        <f>E24</f>
        <v>Ing. Vít Pučálek</v>
      </c>
      <c r="L79" s="31"/>
    </row>
    <row r="80" spans="2:12" s="1" customFormat="1" ht="10.35" customHeight="1">
      <c r="B80" s="31"/>
      <c r="L80" s="31"/>
    </row>
    <row r="81" spans="2:65" s="9" customFormat="1" ht="29.25" customHeight="1">
      <c r="B81" s="102"/>
      <c r="C81" s="103" t="s">
        <v>124</v>
      </c>
      <c r="D81" s="104" t="s">
        <v>59</v>
      </c>
      <c r="E81" s="104" t="s">
        <v>55</v>
      </c>
      <c r="F81" s="104" t="s">
        <v>56</v>
      </c>
      <c r="G81" s="104" t="s">
        <v>125</v>
      </c>
      <c r="H81" s="104" t="s">
        <v>126</v>
      </c>
      <c r="I81" s="104" t="s">
        <v>127</v>
      </c>
      <c r="J81" s="105" t="s">
        <v>120</v>
      </c>
      <c r="K81" s="106" t="s">
        <v>128</v>
      </c>
      <c r="L81" s="102"/>
      <c r="M81" s="55" t="s">
        <v>19</v>
      </c>
      <c r="N81" s="56" t="s">
        <v>44</v>
      </c>
      <c r="O81" s="56" t="s">
        <v>129</v>
      </c>
      <c r="P81" s="56" t="s">
        <v>130</v>
      </c>
      <c r="Q81" s="56" t="s">
        <v>131</v>
      </c>
      <c r="R81" s="56" t="s">
        <v>132</v>
      </c>
      <c r="S81" s="56" t="s">
        <v>133</v>
      </c>
      <c r="T81" s="57" t="s">
        <v>134</v>
      </c>
    </row>
    <row r="82" spans="2:65" s="1" customFormat="1" ht="22.9" customHeight="1">
      <c r="B82" s="31"/>
      <c r="C82" s="60" t="s">
        <v>135</v>
      </c>
      <c r="J82" s="107">
        <f>BK82</f>
        <v>0</v>
      </c>
      <c r="L82" s="31"/>
      <c r="M82" s="58"/>
      <c r="N82" s="49"/>
      <c r="O82" s="49"/>
      <c r="P82" s="108">
        <f>P83</f>
        <v>0</v>
      </c>
      <c r="Q82" s="49"/>
      <c r="R82" s="108">
        <f>R83</f>
        <v>1.2000000000000001E-3</v>
      </c>
      <c r="S82" s="49"/>
      <c r="T82" s="109">
        <f>T83</f>
        <v>0</v>
      </c>
      <c r="AT82" s="16" t="s">
        <v>73</v>
      </c>
      <c r="AU82" s="16" t="s">
        <v>121</v>
      </c>
      <c r="BK82" s="110">
        <f>BK83</f>
        <v>0</v>
      </c>
    </row>
    <row r="83" spans="2:65" s="10" customFormat="1" ht="25.9" customHeight="1">
      <c r="B83" s="111"/>
      <c r="D83" s="112" t="s">
        <v>73</v>
      </c>
      <c r="E83" s="113" t="s">
        <v>228</v>
      </c>
      <c r="F83" s="113" t="s">
        <v>229</v>
      </c>
      <c r="I83" s="114"/>
      <c r="J83" s="115">
        <f>BK83</f>
        <v>0</v>
      </c>
      <c r="L83" s="111"/>
      <c r="M83" s="116"/>
      <c r="P83" s="117">
        <f>P84+P104</f>
        <v>0</v>
      </c>
      <c r="R83" s="117">
        <f>R84+R104</f>
        <v>1.2000000000000001E-3</v>
      </c>
      <c r="T83" s="118">
        <f>T84+T104</f>
        <v>0</v>
      </c>
      <c r="AR83" s="112" t="s">
        <v>82</v>
      </c>
      <c r="AT83" s="119" t="s">
        <v>73</v>
      </c>
      <c r="AU83" s="119" t="s">
        <v>74</v>
      </c>
      <c r="AY83" s="112" t="s">
        <v>139</v>
      </c>
      <c r="BK83" s="120">
        <f>BK84+BK104</f>
        <v>0</v>
      </c>
    </row>
    <row r="84" spans="2:65" s="10" customFormat="1" ht="22.9" customHeight="1">
      <c r="B84" s="111"/>
      <c r="D84" s="112" t="s">
        <v>73</v>
      </c>
      <c r="E84" s="147" t="s">
        <v>82</v>
      </c>
      <c r="F84" s="147" t="s">
        <v>230</v>
      </c>
      <c r="I84" s="114"/>
      <c r="J84" s="148">
        <f>BK84</f>
        <v>0</v>
      </c>
      <c r="L84" s="111"/>
      <c r="M84" s="116"/>
      <c r="P84" s="117">
        <f>SUM(P85:P103)</f>
        <v>0</v>
      </c>
      <c r="R84" s="117">
        <f>SUM(R85:R103)</f>
        <v>1.2000000000000001E-3</v>
      </c>
      <c r="T84" s="118">
        <f>SUM(T85:T103)</f>
        <v>0</v>
      </c>
      <c r="AR84" s="112" t="s">
        <v>82</v>
      </c>
      <c r="AT84" s="119" t="s">
        <v>73</v>
      </c>
      <c r="AU84" s="119" t="s">
        <v>82</v>
      </c>
      <c r="AY84" s="112" t="s">
        <v>139</v>
      </c>
      <c r="BK84" s="120">
        <f>SUM(BK85:BK103)</f>
        <v>0</v>
      </c>
    </row>
    <row r="85" spans="2:65" s="1" customFormat="1" ht="24.2" customHeight="1">
      <c r="B85" s="31"/>
      <c r="C85" s="121" t="s">
        <v>171</v>
      </c>
      <c r="D85" s="121" t="s">
        <v>140</v>
      </c>
      <c r="E85" s="122" t="s">
        <v>231</v>
      </c>
      <c r="F85" s="123" t="s">
        <v>232</v>
      </c>
      <c r="G85" s="124" t="s">
        <v>233</v>
      </c>
      <c r="H85" s="125">
        <v>20</v>
      </c>
      <c r="I85" s="126"/>
      <c r="J85" s="127">
        <f>ROUND(I85*H85,2)</f>
        <v>0</v>
      </c>
      <c r="K85" s="128"/>
      <c r="L85" s="31"/>
      <c r="M85" s="129" t="s">
        <v>19</v>
      </c>
      <c r="N85" s="130" t="s">
        <v>45</v>
      </c>
      <c r="P85" s="131">
        <f>O85*H85</f>
        <v>0</v>
      </c>
      <c r="Q85" s="131">
        <v>6.0000000000000002E-5</v>
      </c>
      <c r="R85" s="131">
        <f>Q85*H85</f>
        <v>1.2000000000000001E-3</v>
      </c>
      <c r="S85" s="131">
        <v>0</v>
      </c>
      <c r="T85" s="132">
        <f>S85*H85</f>
        <v>0</v>
      </c>
      <c r="AR85" s="133" t="s">
        <v>144</v>
      </c>
      <c r="AT85" s="133" t="s">
        <v>140</v>
      </c>
      <c r="AU85" s="133" t="s">
        <v>84</v>
      </c>
      <c r="AY85" s="16" t="s">
        <v>139</v>
      </c>
      <c r="BE85" s="134">
        <f>IF(N85="základní",J85,0)</f>
        <v>0</v>
      </c>
      <c r="BF85" s="134">
        <f>IF(N85="snížená",J85,0)</f>
        <v>0</v>
      </c>
      <c r="BG85" s="134">
        <f>IF(N85="zákl. přenesená",J85,0)</f>
        <v>0</v>
      </c>
      <c r="BH85" s="134">
        <f>IF(N85="sníž. přenesená",J85,0)</f>
        <v>0</v>
      </c>
      <c r="BI85" s="134">
        <f>IF(N85="nulová",J85,0)</f>
        <v>0</v>
      </c>
      <c r="BJ85" s="16" t="s">
        <v>82</v>
      </c>
      <c r="BK85" s="134">
        <f>ROUND(I85*H85,2)</f>
        <v>0</v>
      </c>
      <c r="BL85" s="16" t="s">
        <v>144</v>
      </c>
      <c r="BM85" s="133" t="s">
        <v>290</v>
      </c>
    </row>
    <row r="86" spans="2:65" s="1" customFormat="1" ht="19.5">
      <c r="B86" s="31"/>
      <c r="D86" s="135" t="s">
        <v>146</v>
      </c>
      <c r="F86" s="136" t="s">
        <v>235</v>
      </c>
      <c r="I86" s="137"/>
      <c r="L86" s="31"/>
      <c r="M86" s="138"/>
      <c r="T86" s="52"/>
      <c r="AT86" s="16" t="s">
        <v>146</v>
      </c>
      <c r="AU86" s="16" t="s">
        <v>84</v>
      </c>
    </row>
    <row r="87" spans="2:65" s="1" customFormat="1" ht="11.25">
      <c r="B87" s="31"/>
      <c r="D87" s="149" t="s">
        <v>236</v>
      </c>
      <c r="F87" s="150" t="s">
        <v>237</v>
      </c>
      <c r="I87" s="137"/>
      <c r="L87" s="31"/>
      <c r="M87" s="138"/>
      <c r="T87" s="52"/>
      <c r="AT87" s="16" t="s">
        <v>236</v>
      </c>
      <c r="AU87" s="16" t="s">
        <v>84</v>
      </c>
    </row>
    <row r="88" spans="2:65" s="1" customFormat="1" ht="19.5">
      <c r="B88" s="31"/>
      <c r="D88" s="135" t="s">
        <v>147</v>
      </c>
      <c r="F88" s="139" t="s">
        <v>238</v>
      </c>
      <c r="I88" s="137"/>
      <c r="L88" s="31"/>
      <c r="M88" s="138"/>
      <c r="T88" s="52"/>
      <c r="AT88" s="16" t="s">
        <v>147</v>
      </c>
      <c r="AU88" s="16" t="s">
        <v>84</v>
      </c>
    </row>
    <row r="89" spans="2:65" s="1" customFormat="1" ht="24.2" customHeight="1">
      <c r="B89" s="31"/>
      <c r="C89" s="121" t="s">
        <v>175</v>
      </c>
      <c r="D89" s="121" t="s">
        <v>140</v>
      </c>
      <c r="E89" s="122" t="s">
        <v>239</v>
      </c>
      <c r="F89" s="123" t="s">
        <v>240</v>
      </c>
      <c r="G89" s="124" t="s">
        <v>241</v>
      </c>
      <c r="H89" s="125">
        <v>2</v>
      </c>
      <c r="I89" s="126"/>
      <c r="J89" s="127">
        <f>ROUND(I89*H89,2)</f>
        <v>0</v>
      </c>
      <c r="K89" s="128"/>
      <c r="L89" s="31"/>
      <c r="M89" s="129" t="s">
        <v>19</v>
      </c>
      <c r="N89" s="130" t="s">
        <v>45</v>
      </c>
      <c r="P89" s="131">
        <f>O89*H89</f>
        <v>0</v>
      </c>
      <c r="Q89" s="131">
        <v>0</v>
      </c>
      <c r="R89" s="131">
        <f>Q89*H89</f>
        <v>0</v>
      </c>
      <c r="S89" s="131">
        <v>0</v>
      </c>
      <c r="T89" s="132">
        <f>S89*H89</f>
        <v>0</v>
      </c>
      <c r="AR89" s="133" t="s">
        <v>144</v>
      </c>
      <c r="AT89" s="133" t="s">
        <v>140</v>
      </c>
      <c r="AU89" s="133" t="s">
        <v>84</v>
      </c>
      <c r="AY89" s="16" t="s">
        <v>139</v>
      </c>
      <c r="BE89" s="134">
        <f>IF(N89="základní",J89,0)</f>
        <v>0</v>
      </c>
      <c r="BF89" s="134">
        <f>IF(N89="snížená",J89,0)</f>
        <v>0</v>
      </c>
      <c r="BG89" s="134">
        <f>IF(N89="zákl. přenesená",J89,0)</f>
        <v>0</v>
      </c>
      <c r="BH89" s="134">
        <f>IF(N89="sníž. přenesená",J89,0)</f>
        <v>0</v>
      </c>
      <c r="BI89" s="134">
        <f>IF(N89="nulová",J89,0)</f>
        <v>0</v>
      </c>
      <c r="BJ89" s="16" t="s">
        <v>82</v>
      </c>
      <c r="BK89" s="134">
        <f>ROUND(I89*H89,2)</f>
        <v>0</v>
      </c>
      <c r="BL89" s="16" t="s">
        <v>144</v>
      </c>
      <c r="BM89" s="133" t="s">
        <v>291</v>
      </c>
    </row>
    <row r="90" spans="2:65" s="1" customFormat="1" ht="19.5">
      <c r="B90" s="31"/>
      <c r="D90" s="135" t="s">
        <v>146</v>
      </c>
      <c r="F90" s="136" t="s">
        <v>243</v>
      </c>
      <c r="I90" s="137"/>
      <c r="L90" s="31"/>
      <c r="M90" s="138"/>
      <c r="T90" s="52"/>
      <c r="AT90" s="16" t="s">
        <v>146</v>
      </c>
      <c r="AU90" s="16" t="s">
        <v>84</v>
      </c>
    </row>
    <row r="91" spans="2:65" s="1" customFormat="1" ht="11.25">
      <c r="B91" s="31"/>
      <c r="D91" s="149" t="s">
        <v>236</v>
      </c>
      <c r="F91" s="150" t="s">
        <v>244</v>
      </c>
      <c r="I91" s="137"/>
      <c r="L91" s="31"/>
      <c r="M91" s="138"/>
      <c r="T91" s="52"/>
      <c r="AT91" s="16" t="s">
        <v>236</v>
      </c>
      <c r="AU91" s="16" t="s">
        <v>84</v>
      </c>
    </row>
    <row r="92" spans="2:65" s="1" customFormat="1" ht="33" customHeight="1">
      <c r="B92" s="31"/>
      <c r="C92" s="121" t="s">
        <v>82</v>
      </c>
      <c r="D92" s="121" t="s">
        <v>140</v>
      </c>
      <c r="E92" s="122" t="s">
        <v>245</v>
      </c>
      <c r="F92" s="123" t="s">
        <v>246</v>
      </c>
      <c r="G92" s="124" t="s">
        <v>247</v>
      </c>
      <c r="H92" s="125">
        <v>350</v>
      </c>
      <c r="I92" s="126"/>
      <c r="J92" s="127">
        <f>ROUND(I92*H92,2)</f>
        <v>0</v>
      </c>
      <c r="K92" s="128"/>
      <c r="L92" s="31"/>
      <c r="M92" s="129" t="s">
        <v>19</v>
      </c>
      <c r="N92" s="130" t="s">
        <v>45</v>
      </c>
      <c r="P92" s="131">
        <f>O92*H92</f>
        <v>0</v>
      </c>
      <c r="Q92" s="131">
        <v>0</v>
      </c>
      <c r="R92" s="131">
        <f>Q92*H92</f>
        <v>0</v>
      </c>
      <c r="S92" s="131">
        <v>0</v>
      </c>
      <c r="T92" s="132">
        <f>S92*H92</f>
        <v>0</v>
      </c>
      <c r="AR92" s="133" t="s">
        <v>144</v>
      </c>
      <c r="AT92" s="133" t="s">
        <v>140</v>
      </c>
      <c r="AU92" s="133" t="s">
        <v>84</v>
      </c>
      <c r="AY92" s="16" t="s">
        <v>139</v>
      </c>
      <c r="BE92" s="134">
        <f>IF(N92="základní",J92,0)</f>
        <v>0</v>
      </c>
      <c r="BF92" s="134">
        <f>IF(N92="snížená",J92,0)</f>
        <v>0</v>
      </c>
      <c r="BG92" s="134">
        <f>IF(N92="zákl. přenesená",J92,0)</f>
        <v>0</v>
      </c>
      <c r="BH92" s="134">
        <f>IF(N92="sníž. přenesená",J92,0)</f>
        <v>0</v>
      </c>
      <c r="BI92" s="134">
        <f>IF(N92="nulová",J92,0)</f>
        <v>0</v>
      </c>
      <c r="BJ92" s="16" t="s">
        <v>82</v>
      </c>
      <c r="BK92" s="134">
        <f>ROUND(I92*H92,2)</f>
        <v>0</v>
      </c>
      <c r="BL92" s="16" t="s">
        <v>144</v>
      </c>
      <c r="BM92" s="133" t="s">
        <v>292</v>
      </c>
    </row>
    <row r="93" spans="2:65" s="1" customFormat="1" ht="19.5">
      <c r="B93" s="31"/>
      <c r="D93" s="135" t="s">
        <v>146</v>
      </c>
      <c r="F93" s="136" t="s">
        <v>249</v>
      </c>
      <c r="I93" s="137"/>
      <c r="L93" s="31"/>
      <c r="M93" s="138"/>
      <c r="T93" s="52"/>
      <c r="AT93" s="16" t="s">
        <v>146</v>
      </c>
      <c r="AU93" s="16" t="s">
        <v>84</v>
      </c>
    </row>
    <row r="94" spans="2:65" s="1" customFormat="1" ht="11.25">
      <c r="B94" s="31"/>
      <c r="D94" s="149" t="s">
        <v>236</v>
      </c>
      <c r="F94" s="150" t="s">
        <v>250</v>
      </c>
      <c r="I94" s="137"/>
      <c r="L94" s="31"/>
      <c r="M94" s="138"/>
      <c r="T94" s="52"/>
      <c r="AT94" s="16" t="s">
        <v>236</v>
      </c>
      <c r="AU94" s="16" t="s">
        <v>84</v>
      </c>
    </row>
    <row r="95" spans="2:65" s="1" customFormat="1" ht="37.9" customHeight="1">
      <c r="B95" s="31"/>
      <c r="C95" s="121" t="s">
        <v>166</v>
      </c>
      <c r="D95" s="121" t="s">
        <v>140</v>
      </c>
      <c r="E95" s="122" t="s">
        <v>251</v>
      </c>
      <c r="F95" s="123" t="s">
        <v>252</v>
      </c>
      <c r="G95" s="124" t="s">
        <v>247</v>
      </c>
      <c r="H95" s="125">
        <v>350</v>
      </c>
      <c r="I95" s="126"/>
      <c r="J95" s="127">
        <f>ROUND(I95*H95,2)</f>
        <v>0</v>
      </c>
      <c r="K95" s="128"/>
      <c r="L95" s="31"/>
      <c r="M95" s="129" t="s">
        <v>19</v>
      </c>
      <c r="N95" s="130" t="s">
        <v>45</v>
      </c>
      <c r="P95" s="131">
        <f>O95*H95</f>
        <v>0</v>
      </c>
      <c r="Q95" s="131">
        <v>0</v>
      </c>
      <c r="R95" s="131">
        <f>Q95*H95</f>
        <v>0</v>
      </c>
      <c r="S95" s="131">
        <v>0</v>
      </c>
      <c r="T95" s="132">
        <f>S95*H95</f>
        <v>0</v>
      </c>
      <c r="AR95" s="133" t="s">
        <v>144</v>
      </c>
      <c r="AT95" s="133" t="s">
        <v>140</v>
      </c>
      <c r="AU95" s="133" t="s">
        <v>84</v>
      </c>
      <c r="AY95" s="16" t="s">
        <v>139</v>
      </c>
      <c r="BE95" s="134">
        <f>IF(N95="základní",J95,0)</f>
        <v>0</v>
      </c>
      <c r="BF95" s="134">
        <f>IF(N95="snížená",J95,0)</f>
        <v>0</v>
      </c>
      <c r="BG95" s="134">
        <f>IF(N95="zákl. přenesená",J95,0)</f>
        <v>0</v>
      </c>
      <c r="BH95" s="134">
        <f>IF(N95="sníž. přenesená",J95,0)</f>
        <v>0</v>
      </c>
      <c r="BI95" s="134">
        <f>IF(N95="nulová",J95,0)</f>
        <v>0</v>
      </c>
      <c r="BJ95" s="16" t="s">
        <v>82</v>
      </c>
      <c r="BK95" s="134">
        <f>ROUND(I95*H95,2)</f>
        <v>0</v>
      </c>
      <c r="BL95" s="16" t="s">
        <v>144</v>
      </c>
      <c r="BM95" s="133" t="s">
        <v>293</v>
      </c>
    </row>
    <row r="96" spans="2:65" s="1" customFormat="1" ht="39">
      <c r="B96" s="31"/>
      <c r="D96" s="135" t="s">
        <v>146</v>
      </c>
      <c r="F96" s="136" t="s">
        <v>254</v>
      </c>
      <c r="I96" s="137"/>
      <c r="L96" s="31"/>
      <c r="M96" s="138"/>
      <c r="T96" s="52"/>
      <c r="AT96" s="16" t="s">
        <v>146</v>
      </c>
      <c r="AU96" s="16" t="s">
        <v>84</v>
      </c>
    </row>
    <row r="97" spans="2:65" s="1" customFormat="1" ht="11.25">
      <c r="B97" s="31"/>
      <c r="D97" s="149" t="s">
        <v>236</v>
      </c>
      <c r="F97" s="150" t="s">
        <v>255</v>
      </c>
      <c r="I97" s="137"/>
      <c r="L97" s="31"/>
      <c r="M97" s="138"/>
      <c r="T97" s="52"/>
      <c r="AT97" s="16" t="s">
        <v>236</v>
      </c>
      <c r="AU97" s="16" t="s">
        <v>84</v>
      </c>
    </row>
    <row r="98" spans="2:65" s="1" customFormat="1" ht="24.2" customHeight="1">
      <c r="B98" s="31"/>
      <c r="C98" s="121" t="s">
        <v>144</v>
      </c>
      <c r="D98" s="121" t="s">
        <v>140</v>
      </c>
      <c r="E98" s="122" t="s">
        <v>261</v>
      </c>
      <c r="F98" s="123" t="s">
        <v>262</v>
      </c>
      <c r="G98" s="124" t="s">
        <v>263</v>
      </c>
      <c r="H98" s="125">
        <v>60</v>
      </c>
      <c r="I98" s="126"/>
      <c r="J98" s="127">
        <f>ROUND(I98*H98,2)</f>
        <v>0</v>
      </c>
      <c r="K98" s="128"/>
      <c r="L98" s="31"/>
      <c r="M98" s="129" t="s">
        <v>19</v>
      </c>
      <c r="N98" s="130" t="s">
        <v>45</v>
      </c>
      <c r="P98" s="131">
        <f>O98*H98</f>
        <v>0</v>
      </c>
      <c r="Q98" s="131">
        <v>0</v>
      </c>
      <c r="R98" s="131">
        <f>Q98*H98</f>
        <v>0</v>
      </c>
      <c r="S98" s="131">
        <v>0</v>
      </c>
      <c r="T98" s="132">
        <f>S98*H98</f>
        <v>0</v>
      </c>
      <c r="AR98" s="133" t="s">
        <v>144</v>
      </c>
      <c r="AT98" s="133" t="s">
        <v>140</v>
      </c>
      <c r="AU98" s="133" t="s">
        <v>84</v>
      </c>
      <c r="AY98" s="16" t="s">
        <v>139</v>
      </c>
      <c r="BE98" s="134">
        <f>IF(N98="základní",J98,0)</f>
        <v>0</v>
      </c>
      <c r="BF98" s="134">
        <f>IF(N98="snížená",J98,0)</f>
        <v>0</v>
      </c>
      <c r="BG98" s="134">
        <f>IF(N98="zákl. přenesená",J98,0)</f>
        <v>0</v>
      </c>
      <c r="BH98" s="134">
        <f>IF(N98="sníž. přenesená",J98,0)</f>
        <v>0</v>
      </c>
      <c r="BI98" s="134">
        <f>IF(N98="nulová",J98,0)</f>
        <v>0</v>
      </c>
      <c r="BJ98" s="16" t="s">
        <v>82</v>
      </c>
      <c r="BK98" s="134">
        <f>ROUND(I98*H98,2)</f>
        <v>0</v>
      </c>
      <c r="BL98" s="16" t="s">
        <v>144</v>
      </c>
      <c r="BM98" s="133" t="s">
        <v>294</v>
      </c>
    </row>
    <row r="99" spans="2:65" s="1" customFormat="1" ht="19.5">
      <c r="B99" s="31"/>
      <c r="D99" s="135" t="s">
        <v>146</v>
      </c>
      <c r="F99" s="136" t="s">
        <v>265</v>
      </c>
      <c r="I99" s="137"/>
      <c r="L99" s="31"/>
      <c r="M99" s="138"/>
      <c r="T99" s="52"/>
      <c r="AT99" s="16" t="s">
        <v>146</v>
      </c>
      <c r="AU99" s="16" t="s">
        <v>84</v>
      </c>
    </row>
    <row r="100" spans="2:65" s="1" customFormat="1" ht="11.25">
      <c r="B100" s="31"/>
      <c r="D100" s="149" t="s">
        <v>236</v>
      </c>
      <c r="F100" s="150" t="s">
        <v>266</v>
      </c>
      <c r="I100" s="137"/>
      <c r="L100" s="31"/>
      <c r="M100" s="138"/>
      <c r="T100" s="52"/>
      <c r="AT100" s="16" t="s">
        <v>236</v>
      </c>
      <c r="AU100" s="16" t="s">
        <v>84</v>
      </c>
    </row>
    <row r="101" spans="2:65" s="1" customFormat="1" ht="24.2" customHeight="1">
      <c r="B101" s="31"/>
      <c r="C101" s="121" t="s">
        <v>138</v>
      </c>
      <c r="D101" s="121" t="s">
        <v>140</v>
      </c>
      <c r="E101" s="122" t="s">
        <v>267</v>
      </c>
      <c r="F101" s="123" t="s">
        <v>268</v>
      </c>
      <c r="G101" s="124" t="s">
        <v>263</v>
      </c>
      <c r="H101" s="125">
        <v>720</v>
      </c>
      <c r="I101" s="126"/>
      <c r="J101" s="127">
        <f>ROUND(I101*H101,2)</f>
        <v>0</v>
      </c>
      <c r="K101" s="128"/>
      <c r="L101" s="31"/>
      <c r="M101" s="129" t="s">
        <v>19</v>
      </c>
      <c r="N101" s="130" t="s">
        <v>45</v>
      </c>
      <c r="P101" s="131">
        <f>O101*H101</f>
        <v>0</v>
      </c>
      <c r="Q101" s="131">
        <v>0</v>
      </c>
      <c r="R101" s="131">
        <f>Q101*H101</f>
        <v>0</v>
      </c>
      <c r="S101" s="131">
        <v>0</v>
      </c>
      <c r="T101" s="132">
        <f>S101*H101</f>
        <v>0</v>
      </c>
      <c r="AR101" s="133" t="s">
        <v>144</v>
      </c>
      <c r="AT101" s="133" t="s">
        <v>140</v>
      </c>
      <c r="AU101" s="133" t="s">
        <v>84</v>
      </c>
      <c r="AY101" s="16" t="s">
        <v>139</v>
      </c>
      <c r="BE101" s="134">
        <f>IF(N101="základní",J101,0)</f>
        <v>0</v>
      </c>
      <c r="BF101" s="134">
        <f>IF(N101="snížená",J101,0)</f>
        <v>0</v>
      </c>
      <c r="BG101" s="134">
        <f>IF(N101="zákl. přenesená",J101,0)</f>
        <v>0</v>
      </c>
      <c r="BH101" s="134">
        <f>IF(N101="sníž. přenesená",J101,0)</f>
        <v>0</v>
      </c>
      <c r="BI101" s="134">
        <f>IF(N101="nulová",J101,0)</f>
        <v>0</v>
      </c>
      <c r="BJ101" s="16" t="s">
        <v>82</v>
      </c>
      <c r="BK101" s="134">
        <f>ROUND(I101*H101,2)</f>
        <v>0</v>
      </c>
      <c r="BL101" s="16" t="s">
        <v>144</v>
      </c>
      <c r="BM101" s="133" t="s">
        <v>295</v>
      </c>
    </row>
    <row r="102" spans="2:65" s="1" customFormat="1" ht="29.25">
      <c r="B102" s="31"/>
      <c r="D102" s="135" t="s">
        <v>146</v>
      </c>
      <c r="F102" s="136" t="s">
        <v>270</v>
      </c>
      <c r="I102" s="137"/>
      <c r="L102" s="31"/>
      <c r="M102" s="138"/>
      <c r="T102" s="52"/>
      <c r="AT102" s="16" t="s">
        <v>146</v>
      </c>
      <c r="AU102" s="16" t="s">
        <v>84</v>
      </c>
    </row>
    <row r="103" spans="2:65" s="1" customFormat="1" ht="11.25">
      <c r="B103" s="31"/>
      <c r="D103" s="149" t="s">
        <v>236</v>
      </c>
      <c r="F103" s="150" t="s">
        <v>271</v>
      </c>
      <c r="I103" s="137"/>
      <c r="L103" s="31"/>
      <c r="M103" s="138"/>
      <c r="T103" s="52"/>
      <c r="AT103" s="16" t="s">
        <v>236</v>
      </c>
      <c r="AU103" s="16" t="s">
        <v>84</v>
      </c>
    </row>
    <row r="104" spans="2:65" s="10" customFormat="1" ht="22.9" customHeight="1">
      <c r="B104" s="111"/>
      <c r="D104" s="112" t="s">
        <v>73</v>
      </c>
      <c r="E104" s="147" t="s">
        <v>272</v>
      </c>
      <c r="F104" s="147" t="s">
        <v>273</v>
      </c>
      <c r="I104" s="114"/>
      <c r="J104" s="148">
        <f>BK104</f>
        <v>0</v>
      </c>
      <c r="L104" s="111"/>
      <c r="M104" s="116"/>
      <c r="P104" s="117">
        <f>SUM(P105:P107)</f>
        <v>0</v>
      </c>
      <c r="R104" s="117">
        <f>SUM(R105:R107)</f>
        <v>0</v>
      </c>
      <c r="T104" s="118">
        <f>SUM(T105:T107)</f>
        <v>0</v>
      </c>
      <c r="AR104" s="112" t="s">
        <v>82</v>
      </c>
      <c r="AT104" s="119" t="s">
        <v>73</v>
      </c>
      <c r="AU104" s="119" t="s">
        <v>82</v>
      </c>
      <c r="AY104" s="112" t="s">
        <v>139</v>
      </c>
      <c r="BK104" s="120">
        <f>SUM(BK105:BK107)</f>
        <v>0</v>
      </c>
    </row>
    <row r="105" spans="2:65" s="1" customFormat="1" ht="16.5" customHeight="1">
      <c r="B105" s="31"/>
      <c r="C105" s="121" t="s">
        <v>162</v>
      </c>
      <c r="D105" s="121" t="s">
        <v>140</v>
      </c>
      <c r="E105" s="122" t="s">
        <v>274</v>
      </c>
      <c r="F105" s="123" t="s">
        <v>275</v>
      </c>
      <c r="G105" s="124" t="s">
        <v>276</v>
      </c>
      <c r="H105" s="125">
        <v>1E-3</v>
      </c>
      <c r="I105" s="126"/>
      <c r="J105" s="127">
        <f>ROUND(I105*H105,2)</f>
        <v>0</v>
      </c>
      <c r="K105" s="128"/>
      <c r="L105" s="31"/>
      <c r="M105" s="129" t="s">
        <v>19</v>
      </c>
      <c r="N105" s="130" t="s">
        <v>45</v>
      </c>
      <c r="P105" s="131">
        <f>O105*H105</f>
        <v>0</v>
      </c>
      <c r="Q105" s="131">
        <v>0</v>
      </c>
      <c r="R105" s="131">
        <f>Q105*H105</f>
        <v>0</v>
      </c>
      <c r="S105" s="131">
        <v>0</v>
      </c>
      <c r="T105" s="132">
        <f>S105*H105</f>
        <v>0</v>
      </c>
      <c r="AR105" s="133" t="s">
        <v>144</v>
      </c>
      <c r="AT105" s="133" t="s">
        <v>140</v>
      </c>
      <c r="AU105" s="133" t="s">
        <v>84</v>
      </c>
      <c r="AY105" s="16" t="s">
        <v>139</v>
      </c>
      <c r="BE105" s="134">
        <f>IF(N105="základní",J105,0)</f>
        <v>0</v>
      </c>
      <c r="BF105" s="134">
        <f>IF(N105="snížená",J105,0)</f>
        <v>0</v>
      </c>
      <c r="BG105" s="134">
        <f>IF(N105="zákl. přenesená",J105,0)</f>
        <v>0</v>
      </c>
      <c r="BH105" s="134">
        <f>IF(N105="sníž. přenesená",J105,0)</f>
        <v>0</v>
      </c>
      <c r="BI105" s="134">
        <f>IF(N105="nulová",J105,0)</f>
        <v>0</v>
      </c>
      <c r="BJ105" s="16" t="s">
        <v>82</v>
      </c>
      <c r="BK105" s="134">
        <f>ROUND(I105*H105,2)</f>
        <v>0</v>
      </c>
      <c r="BL105" s="16" t="s">
        <v>144</v>
      </c>
      <c r="BM105" s="133" t="s">
        <v>296</v>
      </c>
    </row>
    <row r="106" spans="2:65" s="1" customFormat="1" ht="11.25">
      <c r="B106" s="31"/>
      <c r="D106" s="135" t="s">
        <v>146</v>
      </c>
      <c r="F106" s="136" t="s">
        <v>278</v>
      </c>
      <c r="I106" s="137"/>
      <c r="L106" s="31"/>
      <c r="M106" s="138"/>
      <c r="T106" s="52"/>
      <c r="AT106" s="16" t="s">
        <v>146</v>
      </c>
      <c r="AU106" s="16" t="s">
        <v>84</v>
      </c>
    </row>
    <row r="107" spans="2:65" s="1" customFormat="1" ht="11.25">
      <c r="B107" s="31"/>
      <c r="D107" s="149" t="s">
        <v>236</v>
      </c>
      <c r="F107" s="150" t="s">
        <v>279</v>
      </c>
      <c r="I107" s="137"/>
      <c r="L107" s="31"/>
      <c r="M107" s="140"/>
      <c r="N107" s="141"/>
      <c r="O107" s="141"/>
      <c r="P107" s="141"/>
      <c r="Q107" s="141"/>
      <c r="R107" s="141"/>
      <c r="S107" s="141"/>
      <c r="T107" s="142"/>
      <c r="AT107" s="16" t="s">
        <v>236</v>
      </c>
      <c r="AU107" s="16" t="s">
        <v>84</v>
      </c>
    </row>
    <row r="108" spans="2:65" s="1" customFormat="1" ht="6.95" customHeight="1">
      <c r="B108" s="40"/>
      <c r="C108" s="41"/>
      <c r="D108" s="41"/>
      <c r="E108" s="41"/>
      <c r="F108" s="41"/>
      <c r="G108" s="41"/>
      <c r="H108" s="41"/>
      <c r="I108" s="41"/>
      <c r="J108" s="41"/>
      <c r="K108" s="41"/>
      <c r="L108" s="31"/>
    </row>
  </sheetData>
  <sheetProtection algorithmName="SHA-512" hashValue="GAKJmPk3KeJgEA7UTmgPs+SL6MrkxEfsVxYHd1eaw1jom9i20r+mDWsdTHW4DsK6Lnqw6z+eBnYIkxYU2sUAYw==" saltValue="DFyIhe1oa36K9REMsR1Ip0i2ua/zWkSCTRvFqUA6y5hGtO66RFMzsjS7kNFHUohOxOW2vUi3gj2zmhO9JshShQ==" spinCount="100000" sheet="1" objects="1" scenarios="1" formatColumns="0" formatRows="0" autoFilter="0"/>
  <autoFilter ref="C81:K107" xr:uid="{00000000-0009-0000-0000-000004000000}"/>
  <mergeCells count="9">
    <mergeCell ref="E50:H50"/>
    <mergeCell ref="E72:H72"/>
    <mergeCell ref="E74:H74"/>
    <mergeCell ref="L2:V2"/>
    <mergeCell ref="E7:H7"/>
    <mergeCell ref="E9:H9"/>
    <mergeCell ref="E18:H18"/>
    <mergeCell ref="E27:H27"/>
    <mergeCell ref="E48:H48"/>
  </mergeCells>
  <hyperlinks>
    <hyperlink ref="F87" r:id="rId1" xr:uid="{00000000-0004-0000-0400-000000000000}"/>
    <hyperlink ref="F91" r:id="rId2" xr:uid="{00000000-0004-0000-0400-000001000000}"/>
    <hyperlink ref="F94" r:id="rId3" xr:uid="{00000000-0004-0000-0400-000002000000}"/>
    <hyperlink ref="F97" r:id="rId4" xr:uid="{00000000-0004-0000-0400-000003000000}"/>
    <hyperlink ref="F100" r:id="rId5" xr:uid="{00000000-0004-0000-0400-000004000000}"/>
    <hyperlink ref="F103" r:id="rId6" xr:uid="{00000000-0004-0000-0400-000005000000}"/>
    <hyperlink ref="F107" r:id="rId7" xr:uid="{00000000-0004-0000-0400-000006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8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B2:BM116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80"/>
      <c r="M2" s="280"/>
      <c r="N2" s="280"/>
      <c r="O2" s="280"/>
      <c r="P2" s="280"/>
      <c r="Q2" s="280"/>
      <c r="R2" s="280"/>
      <c r="S2" s="280"/>
      <c r="T2" s="280"/>
      <c r="U2" s="280"/>
      <c r="V2" s="280"/>
      <c r="AT2" s="16" t="s">
        <v>96</v>
      </c>
    </row>
    <row r="3" spans="2:4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84</v>
      </c>
    </row>
    <row r="4" spans="2:46" ht="24.95" customHeight="1">
      <c r="B4" s="19"/>
      <c r="D4" s="20" t="s">
        <v>115</v>
      </c>
      <c r="L4" s="19"/>
      <c r="M4" s="84" t="s">
        <v>10</v>
      </c>
      <c r="AT4" s="16" t="s">
        <v>4</v>
      </c>
    </row>
    <row r="5" spans="2:46" ht="6.95" customHeight="1">
      <c r="B5" s="19"/>
      <c r="L5" s="19"/>
    </row>
    <row r="6" spans="2:46" ht="12" customHeight="1">
      <c r="B6" s="19"/>
      <c r="D6" s="26" t="s">
        <v>16</v>
      </c>
      <c r="L6" s="19"/>
    </row>
    <row r="7" spans="2:46" ht="16.5" customHeight="1">
      <c r="B7" s="19"/>
      <c r="E7" s="306" t="str">
        <f>'Rekapitulace stavby'!K6</f>
        <v>Revitalizační opatření mokřad Boskovice</v>
      </c>
      <c r="F7" s="307"/>
      <c r="G7" s="307"/>
      <c r="H7" s="307"/>
      <c r="L7" s="19"/>
    </row>
    <row r="8" spans="2:46" s="1" customFormat="1" ht="12" customHeight="1">
      <c r="B8" s="31"/>
      <c r="D8" s="26" t="s">
        <v>116</v>
      </c>
      <c r="L8" s="31"/>
    </row>
    <row r="9" spans="2:46" s="1" customFormat="1" ht="16.5" customHeight="1">
      <c r="B9" s="31"/>
      <c r="E9" s="273" t="s">
        <v>297</v>
      </c>
      <c r="F9" s="308"/>
      <c r="G9" s="308"/>
      <c r="H9" s="308"/>
      <c r="L9" s="31"/>
    </row>
    <row r="10" spans="2:46" s="1" customFormat="1" ht="11.25">
      <c r="B10" s="31"/>
      <c r="L10" s="31"/>
    </row>
    <row r="11" spans="2:46" s="1" customFormat="1" ht="12" customHeight="1">
      <c r="B11" s="31"/>
      <c r="D11" s="26" t="s">
        <v>18</v>
      </c>
      <c r="F11" s="24" t="s">
        <v>19</v>
      </c>
      <c r="I11" s="26" t="s">
        <v>20</v>
      </c>
      <c r="J11" s="24" t="s">
        <v>19</v>
      </c>
      <c r="L11" s="31"/>
    </row>
    <row r="12" spans="2:46" s="1" customFormat="1" ht="12" customHeight="1">
      <c r="B12" s="31"/>
      <c r="D12" s="26" t="s">
        <v>21</v>
      </c>
      <c r="F12" s="24" t="s">
        <v>22</v>
      </c>
      <c r="I12" s="26" t="s">
        <v>23</v>
      </c>
      <c r="J12" s="48" t="str">
        <f>'Rekapitulace stavby'!AN8</f>
        <v>21. 5. 2024</v>
      </c>
      <c r="L12" s="31"/>
    </row>
    <row r="13" spans="2:46" s="1" customFormat="1" ht="10.9" customHeight="1">
      <c r="B13" s="31"/>
      <c r="L13" s="31"/>
    </row>
    <row r="14" spans="2:46" s="1" customFormat="1" ht="12" customHeight="1">
      <c r="B14" s="31"/>
      <c r="D14" s="26" t="s">
        <v>25</v>
      </c>
      <c r="I14" s="26" t="s">
        <v>26</v>
      </c>
      <c r="J14" s="24" t="s">
        <v>27</v>
      </c>
      <c r="L14" s="31"/>
    </row>
    <row r="15" spans="2:46" s="1" customFormat="1" ht="18" customHeight="1">
      <c r="B15" s="31"/>
      <c r="E15" s="24" t="s">
        <v>28</v>
      </c>
      <c r="I15" s="26" t="s">
        <v>29</v>
      </c>
      <c r="J15" s="24" t="s">
        <v>19</v>
      </c>
      <c r="L15" s="31"/>
    </row>
    <row r="16" spans="2:46" s="1" customFormat="1" ht="6.95" customHeight="1">
      <c r="B16" s="31"/>
      <c r="L16" s="31"/>
    </row>
    <row r="17" spans="2:12" s="1" customFormat="1" ht="12" customHeight="1">
      <c r="B17" s="31"/>
      <c r="D17" s="26" t="s">
        <v>30</v>
      </c>
      <c r="I17" s="26" t="s">
        <v>26</v>
      </c>
      <c r="J17" s="27" t="str">
        <f>'Rekapitulace stavby'!AN13</f>
        <v>Vyplň údaj</v>
      </c>
      <c r="L17" s="31"/>
    </row>
    <row r="18" spans="2:12" s="1" customFormat="1" ht="18" customHeight="1">
      <c r="B18" s="31"/>
      <c r="E18" s="309" t="str">
        <f>'Rekapitulace stavby'!E14</f>
        <v>Vyplň údaj</v>
      </c>
      <c r="F18" s="279"/>
      <c r="G18" s="279"/>
      <c r="H18" s="279"/>
      <c r="I18" s="26" t="s">
        <v>29</v>
      </c>
      <c r="J18" s="27" t="str">
        <f>'Rekapitulace stavby'!AN14</f>
        <v>Vyplň údaj</v>
      </c>
      <c r="L18" s="31"/>
    </row>
    <row r="19" spans="2:12" s="1" customFormat="1" ht="6.95" customHeight="1">
      <c r="B19" s="31"/>
      <c r="L19" s="31"/>
    </row>
    <row r="20" spans="2:12" s="1" customFormat="1" ht="12" customHeight="1">
      <c r="B20" s="31"/>
      <c r="D20" s="26" t="s">
        <v>32</v>
      </c>
      <c r="I20" s="26" t="s">
        <v>26</v>
      </c>
      <c r="J20" s="24" t="s">
        <v>33</v>
      </c>
      <c r="L20" s="31"/>
    </row>
    <row r="21" spans="2:12" s="1" customFormat="1" ht="18" customHeight="1">
      <c r="B21" s="31"/>
      <c r="E21" s="24" t="s">
        <v>34</v>
      </c>
      <c r="I21" s="26" t="s">
        <v>29</v>
      </c>
      <c r="J21" s="24" t="s">
        <v>35</v>
      </c>
      <c r="L21" s="31"/>
    </row>
    <row r="22" spans="2:12" s="1" customFormat="1" ht="6.95" customHeight="1">
      <c r="B22" s="31"/>
      <c r="L22" s="31"/>
    </row>
    <row r="23" spans="2:12" s="1" customFormat="1" ht="12" customHeight="1">
      <c r="B23" s="31"/>
      <c r="D23" s="26" t="s">
        <v>37</v>
      </c>
      <c r="I23" s="26" t="s">
        <v>26</v>
      </c>
      <c r="J23" s="24" t="s">
        <v>33</v>
      </c>
      <c r="L23" s="31"/>
    </row>
    <row r="24" spans="2:12" s="1" customFormat="1" ht="18" customHeight="1">
      <c r="B24" s="31"/>
      <c r="E24" s="24" t="s">
        <v>34</v>
      </c>
      <c r="I24" s="26" t="s">
        <v>29</v>
      </c>
      <c r="J24" s="24" t="s">
        <v>19</v>
      </c>
      <c r="L24" s="31"/>
    </row>
    <row r="25" spans="2:12" s="1" customFormat="1" ht="6.95" customHeight="1">
      <c r="B25" s="31"/>
      <c r="L25" s="31"/>
    </row>
    <row r="26" spans="2:12" s="1" customFormat="1" ht="12" customHeight="1">
      <c r="B26" s="31"/>
      <c r="D26" s="26" t="s">
        <v>38</v>
      </c>
      <c r="L26" s="31"/>
    </row>
    <row r="27" spans="2:12" s="7" customFormat="1" ht="16.5" customHeight="1">
      <c r="B27" s="85"/>
      <c r="E27" s="284" t="s">
        <v>19</v>
      </c>
      <c r="F27" s="284"/>
      <c r="G27" s="284"/>
      <c r="H27" s="284"/>
      <c r="L27" s="85"/>
    </row>
    <row r="28" spans="2:12" s="1" customFormat="1" ht="6.95" customHeight="1">
      <c r="B28" s="31"/>
      <c r="L28" s="31"/>
    </row>
    <row r="29" spans="2:12" s="1" customFormat="1" ht="6.95" customHeight="1">
      <c r="B29" s="31"/>
      <c r="D29" s="49"/>
      <c r="E29" s="49"/>
      <c r="F29" s="49"/>
      <c r="G29" s="49"/>
      <c r="H29" s="49"/>
      <c r="I29" s="49"/>
      <c r="J29" s="49"/>
      <c r="K29" s="49"/>
      <c r="L29" s="31"/>
    </row>
    <row r="30" spans="2:12" s="1" customFormat="1" ht="25.35" customHeight="1">
      <c r="B30" s="31"/>
      <c r="D30" s="86" t="s">
        <v>40</v>
      </c>
      <c r="J30" s="62">
        <f>ROUND(J82, 2)</f>
        <v>0</v>
      </c>
      <c r="L30" s="31"/>
    </row>
    <row r="31" spans="2:12" s="1" customFormat="1" ht="6.95" customHeight="1">
      <c r="B31" s="31"/>
      <c r="D31" s="49"/>
      <c r="E31" s="49"/>
      <c r="F31" s="49"/>
      <c r="G31" s="49"/>
      <c r="H31" s="49"/>
      <c r="I31" s="49"/>
      <c r="J31" s="49"/>
      <c r="K31" s="49"/>
      <c r="L31" s="31"/>
    </row>
    <row r="32" spans="2:12" s="1" customFormat="1" ht="14.45" customHeight="1">
      <c r="B32" s="31"/>
      <c r="F32" s="34" t="s">
        <v>42</v>
      </c>
      <c r="I32" s="34" t="s">
        <v>41</v>
      </c>
      <c r="J32" s="34" t="s">
        <v>43</v>
      </c>
      <c r="L32" s="31"/>
    </row>
    <row r="33" spans="2:12" s="1" customFormat="1" ht="14.45" customHeight="1">
      <c r="B33" s="31"/>
      <c r="D33" s="51" t="s">
        <v>44</v>
      </c>
      <c r="E33" s="26" t="s">
        <v>45</v>
      </c>
      <c r="F33" s="87">
        <f>ROUND((SUM(BE82:BE115)),  2)</f>
        <v>0</v>
      </c>
      <c r="I33" s="88">
        <v>0.21</v>
      </c>
      <c r="J33" s="87">
        <f>ROUND(((SUM(BE82:BE115))*I33),  2)</f>
        <v>0</v>
      </c>
      <c r="L33" s="31"/>
    </row>
    <row r="34" spans="2:12" s="1" customFormat="1" ht="14.45" customHeight="1">
      <c r="B34" s="31"/>
      <c r="E34" s="26" t="s">
        <v>46</v>
      </c>
      <c r="F34" s="87">
        <f>ROUND((SUM(BF82:BF115)),  2)</f>
        <v>0</v>
      </c>
      <c r="I34" s="88">
        <v>0.12</v>
      </c>
      <c r="J34" s="87">
        <f>ROUND(((SUM(BF82:BF115))*I34),  2)</f>
        <v>0</v>
      </c>
      <c r="L34" s="31"/>
    </row>
    <row r="35" spans="2:12" s="1" customFormat="1" ht="14.45" hidden="1" customHeight="1">
      <c r="B35" s="31"/>
      <c r="E35" s="26" t="s">
        <v>47</v>
      </c>
      <c r="F35" s="87">
        <f>ROUND((SUM(BG82:BG115)),  2)</f>
        <v>0</v>
      </c>
      <c r="I35" s="88">
        <v>0.21</v>
      </c>
      <c r="J35" s="87">
        <f>0</f>
        <v>0</v>
      </c>
      <c r="L35" s="31"/>
    </row>
    <row r="36" spans="2:12" s="1" customFormat="1" ht="14.45" hidden="1" customHeight="1">
      <c r="B36" s="31"/>
      <c r="E36" s="26" t="s">
        <v>48</v>
      </c>
      <c r="F36" s="87">
        <f>ROUND((SUM(BH82:BH115)),  2)</f>
        <v>0</v>
      </c>
      <c r="I36" s="88">
        <v>0.12</v>
      </c>
      <c r="J36" s="87">
        <f>0</f>
        <v>0</v>
      </c>
      <c r="L36" s="31"/>
    </row>
    <row r="37" spans="2:12" s="1" customFormat="1" ht="14.45" hidden="1" customHeight="1">
      <c r="B37" s="31"/>
      <c r="E37" s="26" t="s">
        <v>49</v>
      </c>
      <c r="F37" s="87">
        <f>ROUND((SUM(BI82:BI115)),  2)</f>
        <v>0</v>
      </c>
      <c r="I37" s="88">
        <v>0</v>
      </c>
      <c r="J37" s="87">
        <f>0</f>
        <v>0</v>
      </c>
      <c r="L37" s="31"/>
    </row>
    <row r="38" spans="2:12" s="1" customFormat="1" ht="6.95" customHeight="1">
      <c r="B38" s="31"/>
      <c r="L38" s="31"/>
    </row>
    <row r="39" spans="2:12" s="1" customFormat="1" ht="25.35" customHeight="1">
      <c r="B39" s="31"/>
      <c r="C39" s="89"/>
      <c r="D39" s="90" t="s">
        <v>50</v>
      </c>
      <c r="E39" s="53"/>
      <c r="F39" s="53"/>
      <c r="G39" s="91" t="s">
        <v>51</v>
      </c>
      <c r="H39" s="92" t="s">
        <v>52</v>
      </c>
      <c r="I39" s="53"/>
      <c r="J39" s="93">
        <f>SUM(J30:J37)</f>
        <v>0</v>
      </c>
      <c r="K39" s="94"/>
      <c r="L39" s="31"/>
    </row>
    <row r="40" spans="2:12" s="1" customFormat="1" ht="14.45" customHeight="1">
      <c r="B40" s="40"/>
      <c r="C40" s="41"/>
      <c r="D40" s="41"/>
      <c r="E40" s="41"/>
      <c r="F40" s="41"/>
      <c r="G40" s="41"/>
      <c r="H40" s="41"/>
      <c r="I40" s="41"/>
      <c r="J40" s="41"/>
      <c r="K40" s="41"/>
      <c r="L40" s="31"/>
    </row>
    <row r="44" spans="2:12" s="1" customFormat="1" ht="6.95" customHeight="1">
      <c r="B44" s="42"/>
      <c r="C44" s="43"/>
      <c r="D44" s="43"/>
      <c r="E44" s="43"/>
      <c r="F44" s="43"/>
      <c r="G44" s="43"/>
      <c r="H44" s="43"/>
      <c r="I44" s="43"/>
      <c r="J44" s="43"/>
      <c r="K44" s="43"/>
      <c r="L44" s="31"/>
    </row>
    <row r="45" spans="2:12" s="1" customFormat="1" ht="24.95" customHeight="1">
      <c r="B45" s="31"/>
      <c r="C45" s="20" t="s">
        <v>118</v>
      </c>
      <c r="L45" s="31"/>
    </row>
    <row r="46" spans="2:12" s="1" customFormat="1" ht="6.95" customHeight="1">
      <c r="B46" s="31"/>
      <c r="L46" s="31"/>
    </row>
    <row r="47" spans="2:12" s="1" customFormat="1" ht="12" customHeight="1">
      <c r="B47" s="31"/>
      <c r="C47" s="26" t="s">
        <v>16</v>
      </c>
      <c r="L47" s="31"/>
    </row>
    <row r="48" spans="2:12" s="1" customFormat="1" ht="16.5" customHeight="1">
      <c r="B48" s="31"/>
      <c r="E48" s="306" t="str">
        <f>E7</f>
        <v>Revitalizační opatření mokřad Boskovice</v>
      </c>
      <c r="F48" s="307"/>
      <c r="G48" s="307"/>
      <c r="H48" s="307"/>
      <c r="L48" s="31"/>
    </row>
    <row r="49" spans="2:47" s="1" customFormat="1" ht="12" customHeight="1">
      <c r="B49" s="31"/>
      <c r="C49" s="26" t="s">
        <v>116</v>
      </c>
      <c r="L49" s="31"/>
    </row>
    <row r="50" spans="2:47" s="1" customFormat="1" ht="16.5" customHeight="1">
      <c r="B50" s="31"/>
      <c r="E50" s="273" t="str">
        <f>E9</f>
        <v>04 - SO 04 Chodníky</v>
      </c>
      <c r="F50" s="308"/>
      <c r="G50" s="308"/>
      <c r="H50" s="308"/>
      <c r="L50" s="31"/>
    </row>
    <row r="51" spans="2:47" s="1" customFormat="1" ht="6.95" customHeight="1">
      <c r="B51" s="31"/>
      <c r="L51" s="31"/>
    </row>
    <row r="52" spans="2:47" s="1" customFormat="1" ht="12" customHeight="1">
      <c r="B52" s="31"/>
      <c r="C52" s="26" t="s">
        <v>21</v>
      </c>
      <c r="F52" s="24" t="str">
        <f>F12</f>
        <v>KN Boskovice</v>
      </c>
      <c r="I52" s="26" t="s">
        <v>23</v>
      </c>
      <c r="J52" s="48" t="str">
        <f>IF(J12="","",J12)</f>
        <v>21. 5. 2024</v>
      </c>
      <c r="L52" s="31"/>
    </row>
    <row r="53" spans="2:47" s="1" customFormat="1" ht="6.95" customHeight="1">
      <c r="B53" s="31"/>
      <c r="L53" s="31"/>
    </row>
    <row r="54" spans="2:47" s="1" customFormat="1" ht="15.2" customHeight="1">
      <c r="B54" s="31"/>
      <c r="C54" s="26" t="s">
        <v>25</v>
      </c>
      <c r="F54" s="24" t="str">
        <f>E15</f>
        <v>Město Boskovice</v>
      </c>
      <c r="I54" s="26" t="s">
        <v>32</v>
      </c>
      <c r="J54" s="29" t="str">
        <f>E21</f>
        <v>Ing. Vít Pučálek</v>
      </c>
      <c r="L54" s="31"/>
    </row>
    <row r="55" spans="2:47" s="1" customFormat="1" ht="15.2" customHeight="1">
      <c r="B55" s="31"/>
      <c r="C55" s="26" t="s">
        <v>30</v>
      </c>
      <c r="F55" s="24" t="str">
        <f>IF(E18="","",E18)</f>
        <v>Vyplň údaj</v>
      </c>
      <c r="I55" s="26" t="s">
        <v>37</v>
      </c>
      <c r="J55" s="29" t="str">
        <f>E24</f>
        <v>Ing. Vít Pučálek</v>
      </c>
      <c r="L55" s="31"/>
    </row>
    <row r="56" spans="2:47" s="1" customFormat="1" ht="10.35" customHeight="1">
      <c r="B56" s="31"/>
      <c r="L56" s="31"/>
    </row>
    <row r="57" spans="2:47" s="1" customFormat="1" ht="29.25" customHeight="1">
      <c r="B57" s="31"/>
      <c r="C57" s="95" t="s">
        <v>119</v>
      </c>
      <c r="D57" s="89"/>
      <c r="E57" s="89"/>
      <c r="F57" s="89"/>
      <c r="G57" s="89"/>
      <c r="H57" s="89"/>
      <c r="I57" s="89"/>
      <c r="J57" s="96" t="s">
        <v>120</v>
      </c>
      <c r="K57" s="89"/>
      <c r="L57" s="31"/>
    </row>
    <row r="58" spans="2:47" s="1" customFormat="1" ht="10.35" customHeight="1">
      <c r="B58" s="31"/>
      <c r="L58" s="31"/>
    </row>
    <row r="59" spans="2:47" s="1" customFormat="1" ht="22.9" customHeight="1">
      <c r="B59" s="31"/>
      <c r="C59" s="97" t="s">
        <v>72</v>
      </c>
      <c r="J59" s="62">
        <f>J82</f>
        <v>0</v>
      </c>
      <c r="L59" s="31"/>
      <c r="AU59" s="16" t="s">
        <v>121</v>
      </c>
    </row>
    <row r="60" spans="2:47" s="8" customFormat="1" ht="24.95" customHeight="1">
      <c r="B60" s="98"/>
      <c r="D60" s="99" t="s">
        <v>298</v>
      </c>
      <c r="E60" s="100"/>
      <c r="F60" s="100"/>
      <c r="G60" s="100"/>
      <c r="H60" s="100"/>
      <c r="I60" s="100"/>
      <c r="J60" s="101">
        <f>J83</f>
        <v>0</v>
      </c>
      <c r="L60" s="98"/>
    </row>
    <row r="61" spans="2:47" s="11" customFormat="1" ht="19.899999999999999" customHeight="1">
      <c r="B61" s="143"/>
      <c r="D61" s="144" t="s">
        <v>299</v>
      </c>
      <c r="E61" s="145"/>
      <c r="F61" s="145"/>
      <c r="G61" s="145"/>
      <c r="H61" s="145"/>
      <c r="I61" s="145"/>
      <c r="J61" s="146">
        <f>J84</f>
        <v>0</v>
      </c>
      <c r="L61" s="143"/>
    </row>
    <row r="62" spans="2:47" s="11" customFormat="1" ht="19.899999999999999" customHeight="1">
      <c r="B62" s="143"/>
      <c r="D62" s="144" t="s">
        <v>300</v>
      </c>
      <c r="E62" s="145"/>
      <c r="F62" s="145"/>
      <c r="G62" s="145"/>
      <c r="H62" s="145"/>
      <c r="I62" s="145"/>
      <c r="J62" s="146">
        <f>J112</f>
        <v>0</v>
      </c>
      <c r="L62" s="143"/>
    </row>
    <row r="63" spans="2:47" s="1" customFormat="1" ht="21.75" customHeight="1">
      <c r="B63" s="31"/>
      <c r="L63" s="31"/>
    </row>
    <row r="64" spans="2:47" s="1" customFormat="1" ht="6.95" customHeight="1">
      <c r="B64" s="40"/>
      <c r="C64" s="41"/>
      <c r="D64" s="41"/>
      <c r="E64" s="41"/>
      <c r="F64" s="41"/>
      <c r="G64" s="41"/>
      <c r="H64" s="41"/>
      <c r="I64" s="41"/>
      <c r="J64" s="41"/>
      <c r="K64" s="41"/>
      <c r="L64" s="31"/>
    </row>
    <row r="68" spans="2:12" s="1" customFormat="1" ht="6.95" customHeight="1">
      <c r="B68" s="42"/>
      <c r="C68" s="43"/>
      <c r="D68" s="43"/>
      <c r="E68" s="43"/>
      <c r="F68" s="43"/>
      <c r="G68" s="43"/>
      <c r="H68" s="43"/>
      <c r="I68" s="43"/>
      <c r="J68" s="43"/>
      <c r="K68" s="43"/>
      <c r="L68" s="31"/>
    </row>
    <row r="69" spans="2:12" s="1" customFormat="1" ht="24.95" customHeight="1">
      <c r="B69" s="31"/>
      <c r="C69" s="20" t="s">
        <v>123</v>
      </c>
      <c r="L69" s="31"/>
    </row>
    <row r="70" spans="2:12" s="1" customFormat="1" ht="6.95" customHeight="1">
      <c r="B70" s="31"/>
      <c r="L70" s="31"/>
    </row>
    <row r="71" spans="2:12" s="1" customFormat="1" ht="12" customHeight="1">
      <c r="B71" s="31"/>
      <c r="C71" s="26" t="s">
        <v>16</v>
      </c>
      <c r="L71" s="31"/>
    </row>
    <row r="72" spans="2:12" s="1" customFormat="1" ht="16.5" customHeight="1">
      <c r="B72" s="31"/>
      <c r="E72" s="306" t="str">
        <f>E7</f>
        <v>Revitalizační opatření mokřad Boskovice</v>
      </c>
      <c r="F72" s="307"/>
      <c r="G72" s="307"/>
      <c r="H72" s="307"/>
      <c r="L72" s="31"/>
    </row>
    <row r="73" spans="2:12" s="1" customFormat="1" ht="12" customHeight="1">
      <c r="B73" s="31"/>
      <c r="C73" s="26" t="s">
        <v>116</v>
      </c>
      <c r="L73" s="31"/>
    </row>
    <row r="74" spans="2:12" s="1" customFormat="1" ht="16.5" customHeight="1">
      <c r="B74" s="31"/>
      <c r="E74" s="273" t="str">
        <f>E9</f>
        <v>04 - SO 04 Chodníky</v>
      </c>
      <c r="F74" s="308"/>
      <c r="G74" s="308"/>
      <c r="H74" s="308"/>
      <c r="L74" s="31"/>
    </row>
    <row r="75" spans="2:12" s="1" customFormat="1" ht="6.95" customHeight="1">
      <c r="B75" s="31"/>
      <c r="L75" s="31"/>
    </row>
    <row r="76" spans="2:12" s="1" customFormat="1" ht="12" customHeight="1">
      <c r="B76" s="31"/>
      <c r="C76" s="26" t="s">
        <v>21</v>
      </c>
      <c r="F76" s="24" t="str">
        <f>F12</f>
        <v>KN Boskovice</v>
      </c>
      <c r="I76" s="26" t="s">
        <v>23</v>
      </c>
      <c r="J76" s="48" t="str">
        <f>IF(J12="","",J12)</f>
        <v>21. 5. 2024</v>
      </c>
      <c r="L76" s="31"/>
    </row>
    <row r="77" spans="2:12" s="1" customFormat="1" ht="6.95" customHeight="1">
      <c r="B77" s="31"/>
      <c r="L77" s="31"/>
    </row>
    <row r="78" spans="2:12" s="1" customFormat="1" ht="15.2" customHeight="1">
      <c r="B78" s="31"/>
      <c r="C78" s="26" t="s">
        <v>25</v>
      </c>
      <c r="F78" s="24" t="str">
        <f>E15</f>
        <v>Město Boskovice</v>
      </c>
      <c r="I78" s="26" t="s">
        <v>32</v>
      </c>
      <c r="J78" s="29" t="str">
        <f>E21</f>
        <v>Ing. Vít Pučálek</v>
      </c>
      <c r="L78" s="31"/>
    </row>
    <row r="79" spans="2:12" s="1" customFormat="1" ht="15.2" customHeight="1">
      <c r="B79" s="31"/>
      <c r="C79" s="26" t="s">
        <v>30</v>
      </c>
      <c r="F79" s="24" t="str">
        <f>IF(E18="","",E18)</f>
        <v>Vyplň údaj</v>
      </c>
      <c r="I79" s="26" t="s">
        <v>37</v>
      </c>
      <c r="J79" s="29" t="str">
        <f>E24</f>
        <v>Ing. Vít Pučálek</v>
      </c>
      <c r="L79" s="31"/>
    </row>
    <row r="80" spans="2:12" s="1" customFormat="1" ht="10.35" customHeight="1">
      <c r="B80" s="31"/>
      <c r="L80" s="31"/>
    </row>
    <row r="81" spans="2:65" s="9" customFormat="1" ht="29.25" customHeight="1">
      <c r="B81" s="102"/>
      <c r="C81" s="103" t="s">
        <v>124</v>
      </c>
      <c r="D81" s="104" t="s">
        <v>59</v>
      </c>
      <c r="E81" s="104" t="s">
        <v>55</v>
      </c>
      <c r="F81" s="104" t="s">
        <v>56</v>
      </c>
      <c r="G81" s="104" t="s">
        <v>125</v>
      </c>
      <c r="H81" s="104" t="s">
        <v>126</v>
      </c>
      <c r="I81" s="104" t="s">
        <v>127</v>
      </c>
      <c r="J81" s="105" t="s">
        <v>120</v>
      </c>
      <c r="K81" s="106" t="s">
        <v>128</v>
      </c>
      <c r="L81" s="102"/>
      <c r="M81" s="55" t="s">
        <v>19</v>
      </c>
      <c r="N81" s="56" t="s">
        <v>44</v>
      </c>
      <c r="O81" s="56" t="s">
        <v>129</v>
      </c>
      <c r="P81" s="56" t="s">
        <v>130</v>
      </c>
      <c r="Q81" s="56" t="s">
        <v>131</v>
      </c>
      <c r="R81" s="56" t="s">
        <v>132</v>
      </c>
      <c r="S81" s="56" t="s">
        <v>133</v>
      </c>
      <c r="T81" s="57" t="s">
        <v>134</v>
      </c>
    </row>
    <row r="82" spans="2:65" s="1" customFormat="1" ht="22.9" customHeight="1">
      <c r="B82" s="31"/>
      <c r="C82" s="60" t="s">
        <v>135</v>
      </c>
      <c r="J82" s="107">
        <f>BK82</f>
        <v>0</v>
      </c>
      <c r="L82" s="31"/>
      <c r="M82" s="58"/>
      <c r="N82" s="49"/>
      <c r="O82" s="49"/>
      <c r="P82" s="108">
        <f>P83</f>
        <v>0</v>
      </c>
      <c r="Q82" s="49"/>
      <c r="R82" s="108">
        <f>R83</f>
        <v>38.147100000000009</v>
      </c>
      <c r="S82" s="49"/>
      <c r="T82" s="109">
        <f>T83</f>
        <v>0</v>
      </c>
      <c r="AT82" s="16" t="s">
        <v>73</v>
      </c>
      <c r="AU82" s="16" t="s">
        <v>121</v>
      </c>
      <c r="BK82" s="110">
        <f>BK83</f>
        <v>0</v>
      </c>
    </row>
    <row r="83" spans="2:65" s="10" customFormat="1" ht="25.9" customHeight="1">
      <c r="B83" s="111"/>
      <c r="D83" s="112" t="s">
        <v>73</v>
      </c>
      <c r="E83" s="113" t="s">
        <v>301</v>
      </c>
      <c r="F83" s="113" t="s">
        <v>302</v>
      </c>
      <c r="I83" s="114"/>
      <c r="J83" s="115">
        <f>BK83</f>
        <v>0</v>
      </c>
      <c r="L83" s="111"/>
      <c r="M83" s="116"/>
      <c r="P83" s="117">
        <f>P84+P112</f>
        <v>0</v>
      </c>
      <c r="R83" s="117">
        <f>R84+R112</f>
        <v>38.147100000000009</v>
      </c>
      <c r="T83" s="118">
        <f>T84+T112</f>
        <v>0</v>
      </c>
      <c r="AR83" s="112" t="s">
        <v>84</v>
      </c>
      <c r="AT83" s="119" t="s">
        <v>73</v>
      </c>
      <c r="AU83" s="119" t="s">
        <v>74</v>
      </c>
      <c r="AY83" s="112" t="s">
        <v>139</v>
      </c>
      <c r="BK83" s="120">
        <f>BK84+BK112</f>
        <v>0</v>
      </c>
    </row>
    <row r="84" spans="2:65" s="10" customFormat="1" ht="22.9" customHeight="1">
      <c r="B84" s="111"/>
      <c r="D84" s="112" t="s">
        <v>73</v>
      </c>
      <c r="E84" s="147" t="s">
        <v>303</v>
      </c>
      <c r="F84" s="147" t="s">
        <v>304</v>
      </c>
      <c r="I84" s="114"/>
      <c r="J84" s="148">
        <f>BK84</f>
        <v>0</v>
      </c>
      <c r="L84" s="111"/>
      <c r="M84" s="116"/>
      <c r="P84" s="117">
        <f>SUM(P85:P111)</f>
        <v>0</v>
      </c>
      <c r="R84" s="117">
        <f>SUM(R85:R111)</f>
        <v>38.147100000000009</v>
      </c>
      <c r="T84" s="118">
        <f>SUM(T85:T111)</f>
        <v>0</v>
      </c>
      <c r="AR84" s="112" t="s">
        <v>84</v>
      </c>
      <c r="AT84" s="119" t="s">
        <v>73</v>
      </c>
      <c r="AU84" s="119" t="s">
        <v>82</v>
      </c>
      <c r="AY84" s="112" t="s">
        <v>139</v>
      </c>
      <c r="BK84" s="120">
        <f>SUM(BK85:BK111)</f>
        <v>0</v>
      </c>
    </row>
    <row r="85" spans="2:65" s="1" customFormat="1" ht="24.2" customHeight="1">
      <c r="B85" s="31"/>
      <c r="C85" s="121" t="s">
        <v>84</v>
      </c>
      <c r="D85" s="121" t="s">
        <v>140</v>
      </c>
      <c r="E85" s="122" t="s">
        <v>305</v>
      </c>
      <c r="F85" s="123" t="s">
        <v>306</v>
      </c>
      <c r="G85" s="124" t="s">
        <v>263</v>
      </c>
      <c r="H85" s="125">
        <v>745</v>
      </c>
      <c r="I85" s="126"/>
      <c r="J85" s="127">
        <f>ROUND(I85*H85,2)</f>
        <v>0</v>
      </c>
      <c r="K85" s="128"/>
      <c r="L85" s="31"/>
      <c r="M85" s="129" t="s">
        <v>19</v>
      </c>
      <c r="N85" s="130" t="s">
        <v>45</v>
      </c>
      <c r="P85" s="131">
        <f>O85*H85</f>
        <v>0</v>
      </c>
      <c r="Q85" s="131">
        <v>0</v>
      </c>
      <c r="R85" s="131">
        <f>Q85*H85</f>
        <v>0</v>
      </c>
      <c r="S85" s="131">
        <v>0</v>
      </c>
      <c r="T85" s="132">
        <f>S85*H85</f>
        <v>0</v>
      </c>
      <c r="AR85" s="133" t="s">
        <v>307</v>
      </c>
      <c r="AT85" s="133" t="s">
        <v>140</v>
      </c>
      <c r="AU85" s="133" t="s">
        <v>84</v>
      </c>
      <c r="AY85" s="16" t="s">
        <v>139</v>
      </c>
      <c r="BE85" s="134">
        <f>IF(N85="základní",J85,0)</f>
        <v>0</v>
      </c>
      <c r="BF85" s="134">
        <f>IF(N85="snížená",J85,0)</f>
        <v>0</v>
      </c>
      <c r="BG85" s="134">
        <f>IF(N85="zákl. přenesená",J85,0)</f>
        <v>0</v>
      </c>
      <c r="BH85" s="134">
        <f>IF(N85="sníž. přenesená",J85,0)</f>
        <v>0</v>
      </c>
      <c r="BI85" s="134">
        <f>IF(N85="nulová",J85,0)</f>
        <v>0</v>
      </c>
      <c r="BJ85" s="16" t="s">
        <v>82</v>
      </c>
      <c r="BK85" s="134">
        <f>ROUND(I85*H85,2)</f>
        <v>0</v>
      </c>
      <c r="BL85" s="16" t="s">
        <v>307</v>
      </c>
      <c r="BM85" s="133" t="s">
        <v>308</v>
      </c>
    </row>
    <row r="86" spans="2:65" s="1" customFormat="1" ht="19.5">
      <c r="B86" s="31"/>
      <c r="D86" s="135" t="s">
        <v>146</v>
      </c>
      <c r="F86" s="136" t="s">
        <v>309</v>
      </c>
      <c r="I86" s="137"/>
      <c r="L86" s="31"/>
      <c r="M86" s="138"/>
      <c r="T86" s="52"/>
      <c r="AT86" s="16" t="s">
        <v>146</v>
      </c>
      <c r="AU86" s="16" t="s">
        <v>84</v>
      </c>
    </row>
    <row r="87" spans="2:65" s="1" customFormat="1" ht="11.25">
      <c r="B87" s="31"/>
      <c r="D87" s="149" t="s">
        <v>236</v>
      </c>
      <c r="F87" s="150" t="s">
        <v>310</v>
      </c>
      <c r="I87" s="137"/>
      <c r="L87" s="31"/>
      <c r="M87" s="138"/>
      <c r="T87" s="52"/>
      <c r="AT87" s="16" t="s">
        <v>236</v>
      </c>
      <c r="AU87" s="16" t="s">
        <v>84</v>
      </c>
    </row>
    <row r="88" spans="2:65" s="12" customFormat="1" ht="11.25">
      <c r="B88" s="151"/>
      <c r="D88" s="135" t="s">
        <v>311</v>
      </c>
      <c r="E88" s="152" t="s">
        <v>19</v>
      </c>
      <c r="F88" s="153" t="s">
        <v>312</v>
      </c>
      <c r="H88" s="154">
        <v>745</v>
      </c>
      <c r="I88" s="155"/>
      <c r="L88" s="151"/>
      <c r="M88" s="156"/>
      <c r="T88" s="157"/>
      <c r="AT88" s="152" t="s">
        <v>311</v>
      </c>
      <c r="AU88" s="152" t="s">
        <v>84</v>
      </c>
      <c r="AV88" s="12" t="s">
        <v>84</v>
      </c>
      <c r="AW88" s="12" t="s">
        <v>36</v>
      </c>
      <c r="AX88" s="12" t="s">
        <v>74</v>
      </c>
      <c r="AY88" s="152" t="s">
        <v>139</v>
      </c>
    </row>
    <row r="89" spans="2:65" s="13" customFormat="1" ht="11.25">
      <c r="B89" s="158"/>
      <c r="D89" s="135" t="s">
        <v>311</v>
      </c>
      <c r="E89" s="159" t="s">
        <v>19</v>
      </c>
      <c r="F89" s="160" t="s">
        <v>313</v>
      </c>
      <c r="H89" s="161">
        <v>745</v>
      </c>
      <c r="I89" s="162"/>
      <c r="L89" s="158"/>
      <c r="M89" s="163"/>
      <c r="T89" s="164"/>
      <c r="AT89" s="159" t="s">
        <v>311</v>
      </c>
      <c r="AU89" s="159" t="s">
        <v>84</v>
      </c>
      <c r="AV89" s="13" t="s">
        <v>144</v>
      </c>
      <c r="AW89" s="13" t="s">
        <v>36</v>
      </c>
      <c r="AX89" s="13" t="s">
        <v>82</v>
      </c>
      <c r="AY89" s="159" t="s">
        <v>139</v>
      </c>
    </row>
    <row r="90" spans="2:65" s="1" customFormat="1" ht="16.5" customHeight="1">
      <c r="B90" s="31"/>
      <c r="C90" s="165" t="s">
        <v>154</v>
      </c>
      <c r="D90" s="165" t="s">
        <v>314</v>
      </c>
      <c r="E90" s="166" t="s">
        <v>315</v>
      </c>
      <c r="F90" s="167" t="s">
        <v>316</v>
      </c>
      <c r="G90" s="168" t="s">
        <v>247</v>
      </c>
      <c r="H90" s="169">
        <v>13.888</v>
      </c>
      <c r="I90" s="170"/>
      <c r="J90" s="171">
        <f>ROUND(I90*H90,2)</f>
        <v>0</v>
      </c>
      <c r="K90" s="172"/>
      <c r="L90" s="173"/>
      <c r="M90" s="174" t="s">
        <v>19</v>
      </c>
      <c r="N90" s="175" t="s">
        <v>45</v>
      </c>
      <c r="P90" s="131">
        <f>O90*H90</f>
        <v>0</v>
      </c>
      <c r="Q90" s="131">
        <v>0.65</v>
      </c>
      <c r="R90" s="131">
        <f>Q90*H90</f>
        <v>9.0272000000000006</v>
      </c>
      <c r="S90" s="131">
        <v>0</v>
      </c>
      <c r="T90" s="132">
        <f>S90*H90</f>
        <v>0</v>
      </c>
      <c r="AR90" s="133" t="s">
        <v>317</v>
      </c>
      <c r="AT90" s="133" t="s">
        <v>314</v>
      </c>
      <c r="AU90" s="133" t="s">
        <v>84</v>
      </c>
      <c r="AY90" s="16" t="s">
        <v>139</v>
      </c>
      <c r="BE90" s="134">
        <f>IF(N90="základní",J90,0)</f>
        <v>0</v>
      </c>
      <c r="BF90" s="134">
        <f>IF(N90="snížená",J90,0)</f>
        <v>0</v>
      </c>
      <c r="BG90" s="134">
        <f>IF(N90="zákl. přenesená",J90,0)</f>
        <v>0</v>
      </c>
      <c r="BH90" s="134">
        <f>IF(N90="sníž. přenesená",J90,0)</f>
        <v>0</v>
      </c>
      <c r="BI90" s="134">
        <f>IF(N90="nulová",J90,0)</f>
        <v>0</v>
      </c>
      <c r="BJ90" s="16" t="s">
        <v>82</v>
      </c>
      <c r="BK90" s="134">
        <f>ROUND(I90*H90,2)</f>
        <v>0</v>
      </c>
      <c r="BL90" s="16" t="s">
        <v>307</v>
      </c>
      <c r="BM90" s="133" t="s">
        <v>318</v>
      </c>
    </row>
    <row r="91" spans="2:65" s="1" customFormat="1" ht="11.25">
      <c r="B91" s="31"/>
      <c r="D91" s="135" t="s">
        <v>146</v>
      </c>
      <c r="F91" s="136" t="s">
        <v>316</v>
      </c>
      <c r="I91" s="137"/>
      <c r="L91" s="31"/>
      <c r="M91" s="138"/>
      <c r="T91" s="52"/>
      <c r="AT91" s="16" t="s">
        <v>146</v>
      </c>
      <c r="AU91" s="16" t="s">
        <v>84</v>
      </c>
    </row>
    <row r="92" spans="2:65" s="12" customFormat="1" ht="11.25">
      <c r="B92" s="151"/>
      <c r="D92" s="135" t="s">
        <v>311</v>
      </c>
      <c r="E92" s="152" t="s">
        <v>19</v>
      </c>
      <c r="F92" s="153" t="s">
        <v>319</v>
      </c>
      <c r="H92" s="154">
        <v>13.888</v>
      </c>
      <c r="I92" s="155"/>
      <c r="L92" s="151"/>
      <c r="M92" s="156"/>
      <c r="T92" s="157"/>
      <c r="AT92" s="152" t="s">
        <v>311</v>
      </c>
      <c r="AU92" s="152" t="s">
        <v>84</v>
      </c>
      <c r="AV92" s="12" t="s">
        <v>84</v>
      </c>
      <c r="AW92" s="12" t="s">
        <v>36</v>
      </c>
      <c r="AX92" s="12" t="s">
        <v>74</v>
      </c>
      <c r="AY92" s="152" t="s">
        <v>139</v>
      </c>
    </row>
    <row r="93" spans="2:65" s="13" customFormat="1" ht="11.25">
      <c r="B93" s="158"/>
      <c r="D93" s="135" t="s">
        <v>311</v>
      </c>
      <c r="E93" s="159" t="s">
        <v>19</v>
      </c>
      <c r="F93" s="160" t="s">
        <v>313</v>
      </c>
      <c r="H93" s="161">
        <v>13.888</v>
      </c>
      <c r="I93" s="162"/>
      <c r="L93" s="158"/>
      <c r="M93" s="163"/>
      <c r="T93" s="164"/>
      <c r="AT93" s="159" t="s">
        <v>311</v>
      </c>
      <c r="AU93" s="159" t="s">
        <v>84</v>
      </c>
      <c r="AV93" s="13" t="s">
        <v>144</v>
      </c>
      <c r="AW93" s="13" t="s">
        <v>36</v>
      </c>
      <c r="AX93" s="13" t="s">
        <v>82</v>
      </c>
      <c r="AY93" s="159" t="s">
        <v>139</v>
      </c>
    </row>
    <row r="94" spans="2:65" s="1" customFormat="1" ht="16.5" customHeight="1">
      <c r="B94" s="31"/>
      <c r="C94" s="165" t="s">
        <v>144</v>
      </c>
      <c r="D94" s="165" t="s">
        <v>314</v>
      </c>
      <c r="E94" s="166" t="s">
        <v>320</v>
      </c>
      <c r="F94" s="167" t="s">
        <v>321</v>
      </c>
      <c r="G94" s="168" t="s">
        <v>247</v>
      </c>
      <c r="H94" s="169">
        <v>33.395000000000003</v>
      </c>
      <c r="I94" s="170"/>
      <c r="J94" s="171">
        <f>ROUND(I94*H94,2)</f>
        <v>0</v>
      </c>
      <c r="K94" s="172"/>
      <c r="L94" s="173"/>
      <c r="M94" s="174" t="s">
        <v>19</v>
      </c>
      <c r="N94" s="175" t="s">
        <v>45</v>
      </c>
      <c r="P94" s="131">
        <f>O94*H94</f>
        <v>0</v>
      </c>
      <c r="Q94" s="131">
        <v>0.65</v>
      </c>
      <c r="R94" s="131">
        <f>Q94*H94</f>
        <v>21.706750000000003</v>
      </c>
      <c r="S94" s="131">
        <v>0</v>
      </c>
      <c r="T94" s="132">
        <f>S94*H94</f>
        <v>0</v>
      </c>
      <c r="AR94" s="133" t="s">
        <v>317</v>
      </c>
      <c r="AT94" s="133" t="s">
        <v>314</v>
      </c>
      <c r="AU94" s="133" t="s">
        <v>84</v>
      </c>
      <c r="AY94" s="16" t="s">
        <v>139</v>
      </c>
      <c r="BE94" s="134">
        <f>IF(N94="základní",J94,0)</f>
        <v>0</v>
      </c>
      <c r="BF94" s="134">
        <f>IF(N94="snížená",J94,0)</f>
        <v>0</v>
      </c>
      <c r="BG94" s="134">
        <f>IF(N94="zákl. přenesená",J94,0)</f>
        <v>0</v>
      </c>
      <c r="BH94" s="134">
        <f>IF(N94="sníž. přenesená",J94,0)</f>
        <v>0</v>
      </c>
      <c r="BI94" s="134">
        <f>IF(N94="nulová",J94,0)</f>
        <v>0</v>
      </c>
      <c r="BJ94" s="16" t="s">
        <v>82</v>
      </c>
      <c r="BK94" s="134">
        <f>ROUND(I94*H94,2)</f>
        <v>0</v>
      </c>
      <c r="BL94" s="16" t="s">
        <v>307</v>
      </c>
      <c r="BM94" s="133" t="s">
        <v>322</v>
      </c>
    </row>
    <row r="95" spans="2:65" s="1" customFormat="1" ht="11.25">
      <c r="B95" s="31"/>
      <c r="D95" s="135" t="s">
        <v>146</v>
      </c>
      <c r="F95" s="136" t="s">
        <v>321</v>
      </c>
      <c r="I95" s="137"/>
      <c r="L95" s="31"/>
      <c r="M95" s="138"/>
      <c r="T95" s="52"/>
      <c r="AT95" s="16" t="s">
        <v>146</v>
      </c>
      <c r="AU95" s="16" t="s">
        <v>84</v>
      </c>
    </row>
    <row r="96" spans="2:65" s="1" customFormat="1" ht="29.25">
      <c r="B96" s="31"/>
      <c r="D96" s="135" t="s">
        <v>147</v>
      </c>
      <c r="F96" s="139" t="s">
        <v>323</v>
      </c>
      <c r="I96" s="137"/>
      <c r="L96" s="31"/>
      <c r="M96" s="138"/>
      <c r="T96" s="52"/>
      <c r="AT96" s="16" t="s">
        <v>147</v>
      </c>
      <c r="AU96" s="16" t="s">
        <v>84</v>
      </c>
    </row>
    <row r="97" spans="2:65" s="12" customFormat="1" ht="11.25">
      <c r="B97" s="151"/>
      <c r="D97" s="135" t="s">
        <v>311</v>
      </c>
      <c r="E97" s="152" t="s">
        <v>19</v>
      </c>
      <c r="F97" s="153" t="s">
        <v>324</v>
      </c>
      <c r="H97" s="154">
        <v>33.395000000000003</v>
      </c>
      <c r="I97" s="155"/>
      <c r="L97" s="151"/>
      <c r="M97" s="156"/>
      <c r="T97" s="157"/>
      <c r="AT97" s="152" t="s">
        <v>311</v>
      </c>
      <c r="AU97" s="152" t="s">
        <v>84</v>
      </c>
      <c r="AV97" s="12" t="s">
        <v>84</v>
      </c>
      <c r="AW97" s="12" t="s">
        <v>36</v>
      </c>
      <c r="AX97" s="12" t="s">
        <v>74</v>
      </c>
      <c r="AY97" s="152" t="s">
        <v>139</v>
      </c>
    </row>
    <row r="98" spans="2:65" s="13" customFormat="1" ht="11.25">
      <c r="B98" s="158"/>
      <c r="D98" s="135" t="s">
        <v>311</v>
      </c>
      <c r="E98" s="159" t="s">
        <v>19</v>
      </c>
      <c r="F98" s="160" t="s">
        <v>313</v>
      </c>
      <c r="H98" s="161">
        <v>33.395000000000003</v>
      </c>
      <c r="I98" s="162"/>
      <c r="L98" s="158"/>
      <c r="M98" s="163"/>
      <c r="T98" s="164"/>
      <c r="AT98" s="159" t="s">
        <v>311</v>
      </c>
      <c r="AU98" s="159" t="s">
        <v>84</v>
      </c>
      <c r="AV98" s="13" t="s">
        <v>144</v>
      </c>
      <c r="AW98" s="13" t="s">
        <v>36</v>
      </c>
      <c r="AX98" s="13" t="s">
        <v>82</v>
      </c>
      <c r="AY98" s="159" t="s">
        <v>139</v>
      </c>
    </row>
    <row r="99" spans="2:65" s="1" customFormat="1" ht="33" customHeight="1">
      <c r="B99" s="31"/>
      <c r="C99" s="121" t="s">
        <v>82</v>
      </c>
      <c r="D99" s="121" t="s">
        <v>140</v>
      </c>
      <c r="E99" s="122" t="s">
        <v>325</v>
      </c>
      <c r="F99" s="123" t="s">
        <v>326</v>
      </c>
      <c r="G99" s="124" t="s">
        <v>263</v>
      </c>
      <c r="H99" s="125">
        <v>745</v>
      </c>
      <c r="I99" s="126"/>
      <c r="J99" s="127">
        <f>ROUND(I99*H99,2)</f>
        <v>0</v>
      </c>
      <c r="K99" s="128"/>
      <c r="L99" s="31"/>
      <c r="M99" s="129" t="s">
        <v>19</v>
      </c>
      <c r="N99" s="130" t="s">
        <v>45</v>
      </c>
      <c r="P99" s="131">
        <f>O99*H99</f>
        <v>0</v>
      </c>
      <c r="Q99" s="131">
        <v>4.2999999999999999E-4</v>
      </c>
      <c r="R99" s="131">
        <f>Q99*H99</f>
        <v>0.32034999999999997</v>
      </c>
      <c r="S99" s="131">
        <v>0</v>
      </c>
      <c r="T99" s="132">
        <f>S99*H99</f>
        <v>0</v>
      </c>
      <c r="AR99" s="133" t="s">
        <v>307</v>
      </c>
      <c r="AT99" s="133" t="s">
        <v>140</v>
      </c>
      <c r="AU99" s="133" t="s">
        <v>84</v>
      </c>
      <c r="AY99" s="16" t="s">
        <v>139</v>
      </c>
      <c r="BE99" s="134">
        <f>IF(N99="základní",J99,0)</f>
        <v>0</v>
      </c>
      <c r="BF99" s="134">
        <f>IF(N99="snížená",J99,0)</f>
        <v>0</v>
      </c>
      <c r="BG99" s="134">
        <f>IF(N99="zákl. přenesená",J99,0)</f>
        <v>0</v>
      </c>
      <c r="BH99" s="134">
        <f>IF(N99="sníž. přenesená",J99,0)</f>
        <v>0</v>
      </c>
      <c r="BI99" s="134">
        <f>IF(N99="nulová",J99,0)</f>
        <v>0</v>
      </c>
      <c r="BJ99" s="16" t="s">
        <v>82</v>
      </c>
      <c r="BK99" s="134">
        <f>ROUND(I99*H99,2)</f>
        <v>0</v>
      </c>
      <c r="BL99" s="16" t="s">
        <v>307</v>
      </c>
      <c r="BM99" s="133" t="s">
        <v>327</v>
      </c>
    </row>
    <row r="100" spans="2:65" s="1" customFormat="1" ht="29.25">
      <c r="B100" s="31"/>
      <c r="D100" s="135" t="s">
        <v>146</v>
      </c>
      <c r="F100" s="136" t="s">
        <v>328</v>
      </c>
      <c r="I100" s="137"/>
      <c r="L100" s="31"/>
      <c r="M100" s="138"/>
      <c r="T100" s="52"/>
      <c r="AT100" s="16" t="s">
        <v>146</v>
      </c>
      <c r="AU100" s="16" t="s">
        <v>84</v>
      </c>
    </row>
    <row r="101" spans="2:65" s="1" customFormat="1" ht="11.25">
      <c r="B101" s="31"/>
      <c r="D101" s="149" t="s">
        <v>236</v>
      </c>
      <c r="F101" s="150" t="s">
        <v>329</v>
      </c>
      <c r="I101" s="137"/>
      <c r="L101" s="31"/>
      <c r="M101" s="138"/>
      <c r="T101" s="52"/>
      <c r="AT101" s="16" t="s">
        <v>236</v>
      </c>
      <c r="AU101" s="16" t="s">
        <v>84</v>
      </c>
    </row>
    <row r="102" spans="2:65" s="12" customFormat="1" ht="11.25">
      <c r="B102" s="151"/>
      <c r="D102" s="135" t="s">
        <v>311</v>
      </c>
      <c r="E102" s="152" t="s">
        <v>19</v>
      </c>
      <c r="F102" s="153" t="s">
        <v>312</v>
      </c>
      <c r="H102" s="154">
        <v>745</v>
      </c>
      <c r="I102" s="155"/>
      <c r="L102" s="151"/>
      <c r="M102" s="156"/>
      <c r="T102" s="157"/>
      <c r="AT102" s="152" t="s">
        <v>311</v>
      </c>
      <c r="AU102" s="152" t="s">
        <v>84</v>
      </c>
      <c r="AV102" s="12" t="s">
        <v>84</v>
      </c>
      <c r="AW102" s="12" t="s">
        <v>36</v>
      </c>
      <c r="AX102" s="12" t="s">
        <v>74</v>
      </c>
      <c r="AY102" s="152" t="s">
        <v>139</v>
      </c>
    </row>
    <row r="103" spans="2:65" s="13" customFormat="1" ht="11.25">
      <c r="B103" s="158"/>
      <c r="D103" s="135" t="s">
        <v>311</v>
      </c>
      <c r="E103" s="159" t="s">
        <v>19</v>
      </c>
      <c r="F103" s="160" t="s">
        <v>313</v>
      </c>
      <c r="H103" s="161">
        <v>745</v>
      </c>
      <c r="I103" s="162"/>
      <c r="L103" s="158"/>
      <c r="M103" s="163"/>
      <c r="T103" s="164"/>
      <c r="AT103" s="159" t="s">
        <v>311</v>
      </c>
      <c r="AU103" s="159" t="s">
        <v>84</v>
      </c>
      <c r="AV103" s="13" t="s">
        <v>144</v>
      </c>
      <c r="AW103" s="13" t="s">
        <v>36</v>
      </c>
      <c r="AX103" s="13" t="s">
        <v>82</v>
      </c>
      <c r="AY103" s="159" t="s">
        <v>139</v>
      </c>
    </row>
    <row r="104" spans="2:65" s="1" customFormat="1" ht="16.5" customHeight="1">
      <c r="B104" s="31"/>
      <c r="C104" s="121" t="s">
        <v>162</v>
      </c>
      <c r="D104" s="121" t="s">
        <v>140</v>
      </c>
      <c r="E104" s="122" t="s">
        <v>330</v>
      </c>
      <c r="F104" s="123" t="s">
        <v>331</v>
      </c>
      <c r="G104" s="124" t="s">
        <v>247</v>
      </c>
      <c r="H104" s="125">
        <v>10.912000000000001</v>
      </c>
      <c r="I104" s="126"/>
      <c r="J104" s="127">
        <f>ROUND(I104*H104,2)</f>
        <v>0</v>
      </c>
      <c r="K104" s="128"/>
      <c r="L104" s="31"/>
      <c r="M104" s="129" t="s">
        <v>19</v>
      </c>
      <c r="N104" s="130" t="s">
        <v>45</v>
      </c>
      <c r="P104" s="131">
        <f>O104*H104</f>
        <v>0</v>
      </c>
      <c r="Q104" s="131">
        <v>0.65</v>
      </c>
      <c r="R104" s="131">
        <f>Q104*H104</f>
        <v>7.0928000000000004</v>
      </c>
      <c r="S104" s="131">
        <v>0</v>
      </c>
      <c r="T104" s="132">
        <f>S104*H104</f>
        <v>0</v>
      </c>
      <c r="AR104" s="133" t="s">
        <v>307</v>
      </c>
      <c r="AT104" s="133" t="s">
        <v>140</v>
      </c>
      <c r="AU104" s="133" t="s">
        <v>84</v>
      </c>
      <c r="AY104" s="16" t="s">
        <v>139</v>
      </c>
      <c r="BE104" s="134">
        <f>IF(N104="základní",J104,0)</f>
        <v>0</v>
      </c>
      <c r="BF104" s="134">
        <f>IF(N104="snížená",J104,0)</f>
        <v>0</v>
      </c>
      <c r="BG104" s="134">
        <f>IF(N104="zákl. přenesená",J104,0)</f>
        <v>0</v>
      </c>
      <c r="BH104" s="134">
        <f>IF(N104="sníž. přenesená",J104,0)</f>
        <v>0</v>
      </c>
      <c r="BI104" s="134">
        <f>IF(N104="nulová",J104,0)</f>
        <v>0</v>
      </c>
      <c r="BJ104" s="16" t="s">
        <v>82</v>
      </c>
      <c r="BK104" s="134">
        <f>ROUND(I104*H104,2)</f>
        <v>0</v>
      </c>
      <c r="BL104" s="16" t="s">
        <v>307</v>
      </c>
      <c r="BM104" s="133" t="s">
        <v>332</v>
      </c>
    </row>
    <row r="105" spans="2:65" s="1" customFormat="1" ht="11.25">
      <c r="B105" s="31"/>
      <c r="D105" s="135" t="s">
        <v>146</v>
      </c>
      <c r="F105" s="136" t="s">
        <v>331</v>
      </c>
      <c r="I105" s="137"/>
      <c r="L105" s="31"/>
      <c r="M105" s="138"/>
      <c r="T105" s="52"/>
      <c r="AT105" s="16" t="s">
        <v>146</v>
      </c>
      <c r="AU105" s="16" t="s">
        <v>84</v>
      </c>
    </row>
    <row r="106" spans="2:65" s="1" customFormat="1" ht="39">
      <c r="B106" s="31"/>
      <c r="D106" s="135" t="s">
        <v>147</v>
      </c>
      <c r="F106" s="139" t="s">
        <v>333</v>
      </c>
      <c r="I106" s="137"/>
      <c r="L106" s="31"/>
      <c r="M106" s="138"/>
      <c r="T106" s="52"/>
      <c r="AT106" s="16" t="s">
        <v>147</v>
      </c>
      <c r="AU106" s="16" t="s">
        <v>84</v>
      </c>
    </row>
    <row r="107" spans="2:65" s="12" customFormat="1" ht="11.25">
      <c r="B107" s="151"/>
      <c r="D107" s="135" t="s">
        <v>311</v>
      </c>
      <c r="E107" s="152" t="s">
        <v>19</v>
      </c>
      <c r="F107" s="153" t="s">
        <v>334</v>
      </c>
      <c r="H107" s="154">
        <v>10.912000000000001</v>
      </c>
      <c r="I107" s="155"/>
      <c r="L107" s="151"/>
      <c r="M107" s="156"/>
      <c r="T107" s="157"/>
      <c r="AT107" s="152" t="s">
        <v>311</v>
      </c>
      <c r="AU107" s="152" t="s">
        <v>84</v>
      </c>
      <c r="AV107" s="12" t="s">
        <v>84</v>
      </c>
      <c r="AW107" s="12" t="s">
        <v>36</v>
      </c>
      <c r="AX107" s="12" t="s">
        <v>74</v>
      </c>
      <c r="AY107" s="152" t="s">
        <v>139</v>
      </c>
    </row>
    <row r="108" spans="2:65" s="13" customFormat="1" ht="11.25">
      <c r="B108" s="158"/>
      <c r="D108" s="135" t="s">
        <v>311</v>
      </c>
      <c r="E108" s="159" t="s">
        <v>19</v>
      </c>
      <c r="F108" s="160" t="s">
        <v>313</v>
      </c>
      <c r="H108" s="161">
        <v>10.912000000000001</v>
      </c>
      <c r="I108" s="162"/>
      <c r="L108" s="158"/>
      <c r="M108" s="163"/>
      <c r="T108" s="164"/>
      <c r="AT108" s="159" t="s">
        <v>311</v>
      </c>
      <c r="AU108" s="159" t="s">
        <v>84</v>
      </c>
      <c r="AV108" s="13" t="s">
        <v>144</v>
      </c>
      <c r="AW108" s="13" t="s">
        <v>36</v>
      </c>
      <c r="AX108" s="13" t="s">
        <v>82</v>
      </c>
      <c r="AY108" s="159" t="s">
        <v>139</v>
      </c>
    </row>
    <row r="109" spans="2:65" s="1" customFormat="1" ht="16.5" customHeight="1">
      <c r="B109" s="31"/>
      <c r="C109" s="165" t="s">
        <v>171</v>
      </c>
      <c r="D109" s="165" t="s">
        <v>314</v>
      </c>
      <c r="E109" s="166" t="s">
        <v>335</v>
      </c>
      <c r="F109" s="167" t="s">
        <v>336</v>
      </c>
      <c r="G109" s="168" t="s">
        <v>151</v>
      </c>
      <c r="H109" s="169">
        <v>1</v>
      </c>
      <c r="I109" s="170"/>
      <c r="J109" s="171">
        <f>ROUND(I109*H109,2)</f>
        <v>0</v>
      </c>
      <c r="K109" s="172"/>
      <c r="L109" s="173"/>
      <c r="M109" s="174" t="s">
        <v>19</v>
      </c>
      <c r="N109" s="175" t="s">
        <v>45</v>
      </c>
      <c r="P109" s="131">
        <f>O109*H109</f>
        <v>0</v>
      </c>
      <c r="Q109" s="131">
        <v>0</v>
      </c>
      <c r="R109" s="131">
        <f>Q109*H109</f>
        <v>0</v>
      </c>
      <c r="S109" s="131">
        <v>0</v>
      </c>
      <c r="T109" s="132">
        <f>S109*H109</f>
        <v>0</v>
      </c>
      <c r="AR109" s="133" t="s">
        <v>317</v>
      </c>
      <c r="AT109" s="133" t="s">
        <v>314</v>
      </c>
      <c r="AU109" s="133" t="s">
        <v>84</v>
      </c>
      <c r="AY109" s="16" t="s">
        <v>139</v>
      </c>
      <c r="BE109" s="134">
        <f>IF(N109="základní",J109,0)</f>
        <v>0</v>
      </c>
      <c r="BF109" s="134">
        <f>IF(N109="snížená",J109,0)</f>
        <v>0</v>
      </c>
      <c r="BG109" s="134">
        <f>IF(N109="zákl. přenesená",J109,0)</f>
        <v>0</v>
      </c>
      <c r="BH109" s="134">
        <f>IF(N109="sníž. přenesená",J109,0)</f>
        <v>0</v>
      </c>
      <c r="BI109" s="134">
        <f>IF(N109="nulová",J109,0)</f>
        <v>0</v>
      </c>
      <c r="BJ109" s="16" t="s">
        <v>82</v>
      </c>
      <c r="BK109" s="134">
        <f>ROUND(I109*H109,2)</f>
        <v>0</v>
      </c>
      <c r="BL109" s="16" t="s">
        <v>307</v>
      </c>
      <c r="BM109" s="133" t="s">
        <v>337</v>
      </c>
    </row>
    <row r="110" spans="2:65" s="1" customFormat="1" ht="11.25">
      <c r="B110" s="31"/>
      <c r="D110" s="135" t="s">
        <v>146</v>
      </c>
      <c r="F110" s="136" t="s">
        <v>336</v>
      </c>
      <c r="I110" s="137"/>
      <c r="L110" s="31"/>
      <c r="M110" s="138"/>
      <c r="T110" s="52"/>
      <c r="AT110" s="16" t="s">
        <v>146</v>
      </c>
      <c r="AU110" s="16" t="s">
        <v>84</v>
      </c>
    </row>
    <row r="111" spans="2:65" s="1" customFormat="1" ht="29.25">
      <c r="B111" s="31"/>
      <c r="D111" s="135" t="s">
        <v>147</v>
      </c>
      <c r="F111" s="139" t="s">
        <v>338</v>
      </c>
      <c r="I111" s="137"/>
      <c r="L111" s="31"/>
      <c r="M111" s="138"/>
      <c r="T111" s="52"/>
      <c r="AT111" s="16" t="s">
        <v>147</v>
      </c>
      <c r="AU111" s="16" t="s">
        <v>84</v>
      </c>
    </row>
    <row r="112" spans="2:65" s="10" customFormat="1" ht="22.9" customHeight="1">
      <c r="B112" s="111"/>
      <c r="D112" s="112" t="s">
        <v>73</v>
      </c>
      <c r="E112" s="147" t="s">
        <v>339</v>
      </c>
      <c r="F112" s="147" t="s">
        <v>340</v>
      </c>
      <c r="I112" s="114"/>
      <c r="J112" s="148">
        <f>BK112</f>
        <v>0</v>
      </c>
      <c r="L112" s="111"/>
      <c r="M112" s="116"/>
      <c r="P112" s="117">
        <f>SUM(P113:P115)</f>
        <v>0</v>
      </c>
      <c r="R112" s="117">
        <f>SUM(R113:R115)</f>
        <v>0</v>
      </c>
      <c r="T112" s="118">
        <f>SUM(T113:T115)</f>
        <v>0</v>
      </c>
      <c r="AR112" s="112" t="s">
        <v>84</v>
      </c>
      <c r="AT112" s="119" t="s">
        <v>73</v>
      </c>
      <c r="AU112" s="119" t="s">
        <v>82</v>
      </c>
      <c r="AY112" s="112" t="s">
        <v>139</v>
      </c>
      <c r="BK112" s="120">
        <f>SUM(BK113:BK115)</f>
        <v>0</v>
      </c>
    </row>
    <row r="113" spans="2:65" s="1" customFormat="1" ht="24.2" customHeight="1">
      <c r="B113" s="31"/>
      <c r="C113" s="121" t="s">
        <v>175</v>
      </c>
      <c r="D113" s="121" t="s">
        <v>140</v>
      </c>
      <c r="E113" s="122" t="s">
        <v>341</v>
      </c>
      <c r="F113" s="123" t="s">
        <v>342</v>
      </c>
      <c r="G113" s="124" t="s">
        <v>276</v>
      </c>
      <c r="H113" s="125">
        <v>38.146999999999998</v>
      </c>
      <c r="I113" s="126"/>
      <c r="J113" s="127">
        <f>ROUND(I113*H113,2)</f>
        <v>0</v>
      </c>
      <c r="K113" s="128"/>
      <c r="L113" s="31"/>
      <c r="M113" s="129" t="s">
        <v>19</v>
      </c>
      <c r="N113" s="130" t="s">
        <v>45</v>
      </c>
      <c r="P113" s="131">
        <f>O113*H113</f>
        <v>0</v>
      </c>
      <c r="Q113" s="131">
        <v>0</v>
      </c>
      <c r="R113" s="131">
        <f>Q113*H113</f>
        <v>0</v>
      </c>
      <c r="S113" s="131">
        <v>0</v>
      </c>
      <c r="T113" s="132">
        <f>S113*H113</f>
        <v>0</v>
      </c>
      <c r="AR113" s="133" t="s">
        <v>307</v>
      </c>
      <c r="AT113" s="133" t="s">
        <v>140</v>
      </c>
      <c r="AU113" s="133" t="s">
        <v>84</v>
      </c>
      <c r="AY113" s="16" t="s">
        <v>139</v>
      </c>
      <c r="BE113" s="134">
        <f>IF(N113="základní",J113,0)</f>
        <v>0</v>
      </c>
      <c r="BF113" s="134">
        <f>IF(N113="snížená",J113,0)</f>
        <v>0</v>
      </c>
      <c r="BG113" s="134">
        <f>IF(N113="zákl. přenesená",J113,0)</f>
        <v>0</v>
      </c>
      <c r="BH113" s="134">
        <f>IF(N113="sníž. přenesená",J113,0)</f>
        <v>0</v>
      </c>
      <c r="BI113" s="134">
        <f>IF(N113="nulová",J113,0)</f>
        <v>0</v>
      </c>
      <c r="BJ113" s="16" t="s">
        <v>82</v>
      </c>
      <c r="BK113" s="134">
        <f>ROUND(I113*H113,2)</f>
        <v>0</v>
      </c>
      <c r="BL113" s="16" t="s">
        <v>307</v>
      </c>
      <c r="BM113" s="133" t="s">
        <v>343</v>
      </c>
    </row>
    <row r="114" spans="2:65" s="1" customFormat="1" ht="29.25">
      <c r="B114" s="31"/>
      <c r="D114" s="135" t="s">
        <v>146</v>
      </c>
      <c r="F114" s="136" t="s">
        <v>344</v>
      </c>
      <c r="I114" s="137"/>
      <c r="L114" s="31"/>
      <c r="M114" s="138"/>
      <c r="T114" s="52"/>
      <c r="AT114" s="16" t="s">
        <v>146</v>
      </c>
      <c r="AU114" s="16" t="s">
        <v>84</v>
      </c>
    </row>
    <row r="115" spans="2:65" s="1" customFormat="1" ht="11.25">
      <c r="B115" s="31"/>
      <c r="D115" s="149" t="s">
        <v>236</v>
      </c>
      <c r="F115" s="150" t="s">
        <v>345</v>
      </c>
      <c r="I115" s="137"/>
      <c r="L115" s="31"/>
      <c r="M115" s="140"/>
      <c r="N115" s="141"/>
      <c r="O115" s="141"/>
      <c r="P115" s="141"/>
      <c r="Q115" s="141"/>
      <c r="R115" s="141"/>
      <c r="S115" s="141"/>
      <c r="T115" s="142"/>
      <c r="AT115" s="16" t="s">
        <v>236</v>
      </c>
      <c r="AU115" s="16" t="s">
        <v>84</v>
      </c>
    </row>
    <row r="116" spans="2:65" s="1" customFormat="1" ht="6.95" customHeight="1">
      <c r="B116" s="40"/>
      <c r="C116" s="41"/>
      <c r="D116" s="41"/>
      <c r="E116" s="41"/>
      <c r="F116" s="41"/>
      <c r="G116" s="41"/>
      <c r="H116" s="41"/>
      <c r="I116" s="41"/>
      <c r="J116" s="41"/>
      <c r="K116" s="41"/>
      <c r="L116" s="31"/>
    </row>
  </sheetData>
  <sheetProtection algorithmName="SHA-512" hashValue="VQy8UAl8Y09v7KyQlZMtGXpY0WLKQ6Ig1nTIC7XL36R80VcQPnTwsUZHyQzIIsx7L2oreqJjuPeD0lC2A14G2g==" saltValue="Tqs6IqnphWd0H4FX6YuFqGauPrdelAfGMihOEdrLTgHiAi9kD4qDoN7v+qPHPMnLEubXcQS0mWDvRl7RMmVI5g==" spinCount="100000" sheet="1" objects="1" scenarios="1" formatColumns="0" formatRows="0" autoFilter="0"/>
  <autoFilter ref="C81:K115" xr:uid="{00000000-0009-0000-0000-000005000000}"/>
  <mergeCells count="9">
    <mergeCell ref="E50:H50"/>
    <mergeCell ref="E72:H72"/>
    <mergeCell ref="E74:H74"/>
    <mergeCell ref="L2:V2"/>
    <mergeCell ref="E7:H7"/>
    <mergeCell ref="E9:H9"/>
    <mergeCell ref="E18:H18"/>
    <mergeCell ref="E27:H27"/>
    <mergeCell ref="E48:H48"/>
  </mergeCells>
  <hyperlinks>
    <hyperlink ref="F87" r:id="rId1" xr:uid="{00000000-0004-0000-0500-000000000000}"/>
    <hyperlink ref="F101" r:id="rId2" xr:uid="{00000000-0004-0000-0500-000001000000}"/>
    <hyperlink ref="F115" r:id="rId3" xr:uid="{00000000-0004-0000-0500-000002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4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B2:BM288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80"/>
      <c r="M2" s="280"/>
      <c r="N2" s="280"/>
      <c r="O2" s="280"/>
      <c r="P2" s="280"/>
      <c r="Q2" s="280"/>
      <c r="R2" s="280"/>
      <c r="S2" s="280"/>
      <c r="T2" s="280"/>
      <c r="U2" s="280"/>
      <c r="V2" s="280"/>
      <c r="AT2" s="16" t="s">
        <v>99</v>
      </c>
    </row>
    <row r="3" spans="2:4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84</v>
      </c>
    </row>
    <row r="4" spans="2:46" ht="24.95" customHeight="1">
      <c r="B4" s="19"/>
      <c r="D4" s="20" t="s">
        <v>115</v>
      </c>
      <c r="L4" s="19"/>
      <c r="M4" s="84" t="s">
        <v>10</v>
      </c>
      <c r="AT4" s="16" t="s">
        <v>4</v>
      </c>
    </row>
    <row r="5" spans="2:46" ht="6.95" customHeight="1">
      <c r="B5" s="19"/>
      <c r="L5" s="19"/>
    </row>
    <row r="6" spans="2:46" ht="12" customHeight="1">
      <c r="B6" s="19"/>
      <c r="D6" s="26" t="s">
        <v>16</v>
      </c>
      <c r="L6" s="19"/>
    </row>
    <row r="7" spans="2:46" ht="16.5" customHeight="1">
      <c r="B7" s="19"/>
      <c r="E7" s="306" t="str">
        <f>'Rekapitulace stavby'!K6</f>
        <v>Revitalizační opatření mokřad Boskovice</v>
      </c>
      <c r="F7" s="307"/>
      <c r="G7" s="307"/>
      <c r="H7" s="307"/>
      <c r="L7" s="19"/>
    </row>
    <row r="8" spans="2:46" s="1" customFormat="1" ht="12" customHeight="1">
      <c r="B8" s="31"/>
      <c r="D8" s="26" t="s">
        <v>116</v>
      </c>
      <c r="L8" s="31"/>
    </row>
    <row r="9" spans="2:46" s="1" customFormat="1" ht="16.5" customHeight="1">
      <c r="B9" s="31"/>
      <c r="E9" s="273" t="s">
        <v>346</v>
      </c>
      <c r="F9" s="308"/>
      <c r="G9" s="308"/>
      <c r="H9" s="308"/>
      <c r="L9" s="31"/>
    </row>
    <row r="10" spans="2:46" s="1" customFormat="1" ht="11.25">
      <c r="B10" s="31"/>
      <c r="L10" s="31"/>
    </row>
    <row r="11" spans="2:46" s="1" customFormat="1" ht="12" customHeight="1">
      <c r="B11" s="31"/>
      <c r="D11" s="26" t="s">
        <v>18</v>
      </c>
      <c r="F11" s="24" t="s">
        <v>19</v>
      </c>
      <c r="I11" s="26" t="s">
        <v>20</v>
      </c>
      <c r="J11" s="24" t="s">
        <v>19</v>
      </c>
      <c r="L11" s="31"/>
    </row>
    <row r="12" spans="2:46" s="1" customFormat="1" ht="12" customHeight="1">
      <c r="B12" s="31"/>
      <c r="D12" s="26" t="s">
        <v>21</v>
      </c>
      <c r="F12" s="24" t="s">
        <v>22</v>
      </c>
      <c r="I12" s="26" t="s">
        <v>23</v>
      </c>
      <c r="J12" s="48" t="str">
        <f>'Rekapitulace stavby'!AN8</f>
        <v>21. 5. 2024</v>
      </c>
      <c r="L12" s="31"/>
    </row>
    <row r="13" spans="2:46" s="1" customFormat="1" ht="10.9" customHeight="1">
      <c r="B13" s="31"/>
      <c r="L13" s="31"/>
    </row>
    <row r="14" spans="2:46" s="1" customFormat="1" ht="12" customHeight="1">
      <c r="B14" s="31"/>
      <c r="D14" s="26" t="s">
        <v>25</v>
      </c>
      <c r="I14" s="26" t="s">
        <v>26</v>
      </c>
      <c r="J14" s="24" t="s">
        <v>27</v>
      </c>
      <c r="L14" s="31"/>
    </row>
    <row r="15" spans="2:46" s="1" customFormat="1" ht="18" customHeight="1">
      <c r="B15" s="31"/>
      <c r="E15" s="24" t="s">
        <v>28</v>
      </c>
      <c r="I15" s="26" t="s">
        <v>29</v>
      </c>
      <c r="J15" s="24" t="s">
        <v>19</v>
      </c>
      <c r="L15" s="31"/>
    </row>
    <row r="16" spans="2:46" s="1" customFormat="1" ht="6.95" customHeight="1">
      <c r="B16" s="31"/>
      <c r="L16" s="31"/>
    </row>
    <row r="17" spans="2:12" s="1" customFormat="1" ht="12" customHeight="1">
      <c r="B17" s="31"/>
      <c r="D17" s="26" t="s">
        <v>30</v>
      </c>
      <c r="I17" s="26" t="s">
        <v>26</v>
      </c>
      <c r="J17" s="27" t="str">
        <f>'Rekapitulace stavby'!AN13</f>
        <v>Vyplň údaj</v>
      </c>
      <c r="L17" s="31"/>
    </row>
    <row r="18" spans="2:12" s="1" customFormat="1" ht="18" customHeight="1">
      <c r="B18" s="31"/>
      <c r="E18" s="309" t="str">
        <f>'Rekapitulace stavby'!E14</f>
        <v>Vyplň údaj</v>
      </c>
      <c r="F18" s="279"/>
      <c r="G18" s="279"/>
      <c r="H18" s="279"/>
      <c r="I18" s="26" t="s">
        <v>29</v>
      </c>
      <c r="J18" s="27" t="str">
        <f>'Rekapitulace stavby'!AN14</f>
        <v>Vyplň údaj</v>
      </c>
      <c r="L18" s="31"/>
    </row>
    <row r="19" spans="2:12" s="1" customFormat="1" ht="6.95" customHeight="1">
      <c r="B19" s="31"/>
      <c r="L19" s="31"/>
    </row>
    <row r="20" spans="2:12" s="1" customFormat="1" ht="12" customHeight="1">
      <c r="B20" s="31"/>
      <c r="D20" s="26" t="s">
        <v>32</v>
      </c>
      <c r="I20" s="26" t="s">
        <v>26</v>
      </c>
      <c r="J20" s="24" t="s">
        <v>33</v>
      </c>
      <c r="L20" s="31"/>
    </row>
    <row r="21" spans="2:12" s="1" customFormat="1" ht="18" customHeight="1">
      <c r="B21" s="31"/>
      <c r="E21" s="24" t="s">
        <v>34</v>
      </c>
      <c r="I21" s="26" t="s">
        <v>29</v>
      </c>
      <c r="J21" s="24" t="s">
        <v>35</v>
      </c>
      <c r="L21" s="31"/>
    </row>
    <row r="22" spans="2:12" s="1" customFormat="1" ht="6.95" customHeight="1">
      <c r="B22" s="31"/>
      <c r="L22" s="31"/>
    </row>
    <row r="23" spans="2:12" s="1" customFormat="1" ht="12" customHeight="1">
      <c r="B23" s="31"/>
      <c r="D23" s="26" t="s">
        <v>37</v>
      </c>
      <c r="I23" s="26" t="s">
        <v>26</v>
      </c>
      <c r="J23" s="24" t="s">
        <v>33</v>
      </c>
      <c r="L23" s="31"/>
    </row>
    <row r="24" spans="2:12" s="1" customFormat="1" ht="18" customHeight="1">
      <c r="B24" s="31"/>
      <c r="E24" s="24" t="s">
        <v>34</v>
      </c>
      <c r="I24" s="26" t="s">
        <v>29</v>
      </c>
      <c r="J24" s="24" t="s">
        <v>19</v>
      </c>
      <c r="L24" s="31"/>
    </row>
    <row r="25" spans="2:12" s="1" customFormat="1" ht="6.95" customHeight="1">
      <c r="B25" s="31"/>
      <c r="L25" s="31"/>
    </row>
    <row r="26" spans="2:12" s="1" customFormat="1" ht="12" customHeight="1">
      <c r="B26" s="31"/>
      <c r="D26" s="26" t="s">
        <v>38</v>
      </c>
      <c r="L26" s="31"/>
    </row>
    <row r="27" spans="2:12" s="7" customFormat="1" ht="16.5" customHeight="1">
      <c r="B27" s="85"/>
      <c r="E27" s="284" t="s">
        <v>19</v>
      </c>
      <c r="F27" s="284"/>
      <c r="G27" s="284"/>
      <c r="H27" s="284"/>
      <c r="L27" s="85"/>
    </row>
    <row r="28" spans="2:12" s="1" customFormat="1" ht="6.95" customHeight="1">
      <c r="B28" s="31"/>
      <c r="L28" s="31"/>
    </row>
    <row r="29" spans="2:12" s="1" customFormat="1" ht="6.95" customHeight="1">
      <c r="B29" s="31"/>
      <c r="D29" s="49"/>
      <c r="E29" s="49"/>
      <c r="F29" s="49"/>
      <c r="G29" s="49"/>
      <c r="H29" s="49"/>
      <c r="I29" s="49"/>
      <c r="J29" s="49"/>
      <c r="K29" s="49"/>
      <c r="L29" s="31"/>
    </row>
    <row r="30" spans="2:12" s="1" customFormat="1" ht="25.35" customHeight="1">
      <c r="B30" s="31"/>
      <c r="D30" s="86" t="s">
        <v>40</v>
      </c>
      <c r="J30" s="62">
        <f>ROUND(J82, 2)</f>
        <v>0</v>
      </c>
      <c r="L30" s="31"/>
    </row>
    <row r="31" spans="2:12" s="1" customFormat="1" ht="6.95" customHeight="1">
      <c r="B31" s="31"/>
      <c r="D31" s="49"/>
      <c r="E31" s="49"/>
      <c r="F31" s="49"/>
      <c r="G31" s="49"/>
      <c r="H31" s="49"/>
      <c r="I31" s="49"/>
      <c r="J31" s="49"/>
      <c r="K31" s="49"/>
      <c r="L31" s="31"/>
    </row>
    <row r="32" spans="2:12" s="1" customFormat="1" ht="14.45" customHeight="1">
      <c r="B32" s="31"/>
      <c r="F32" s="34" t="s">
        <v>42</v>
      </c>
      <c r="I32" s="34" t="s">
        <v>41</v>
      </c>
      <c r="J32" s="34" t="s">
        <v>43</v>
      </c>
      <c r="L32" s="31"/>
    </row>
    <row r="33" spans="2:12" s="1" customFormat="1" ht="14.45" customHeight="1">
      <c r="B33" s="31"/>
      <c r="D33" s="51" t="s">
        <v>44</v>
      </c>
      <c r="E33" s="26" t="s">
        <v>45</v>
      </c>
      <c r="F33" s="87">
        <f>ROUND((SUM(BE82:BE287)),  2)</f>
        <v>0</v>
      </c>
      <c r="I33" s="88">
        <v>0.21</v>
      </c>
      <c r="J33" s="87">
        <f>ROUND(((SUM(BE82:BE287))*I33),  2)</f>
        <v>0</v>
      </c>
      <c r="L33" s="31"/>
    </row>
    <row r="34" spans="2:12" s="1" customFormat="1" ht="14.45" customHeight="1">
      <c r="B34" s="31"/>
      <c r="E34" s="26" t="s">
        <v>46</v>
      </c>
      <c r="F34" s="87">
        <f>ROUND((SUM(BF82:BF287)),  2)</f>
        <v>0</v>
      </c>
      <c r="I34" s="88">
        <v>0.12</v>
      </c>
      <c r="J34" s="87">
        <f>ROUND(((SUM(BF82:BF287))*I34),  2)</f>
        <v>0</v>
      </c>
      <c r="L34" s="31"/>
    </row>
    <row r="35" spans="2:12" s="1" customFormat="1" ht="14.45" hidden="1" customHeight="1">
      <c r="B35" s="31"/>
      <c r="E35" s="26" t="s">
        <v>47</v>
      </c>
      <c r="F35" s="87">
        <f>ROUND((SUM(BG82:BG287)),  2)</f>
        <v>0</v>
      </c>
      <c r="I35" s="88">
        <v>0.21</v>
      </c>
      <c r="J35" s="87">
        <f>0</f>
        <v>0</v>
      </c>
      <c r="L35" s="31"/>
    </row>
    <row r="36" spans="2:12" s="1" customFormat="1" ht="14.45" hidden="1" customHeight="1">
      <c r="B36" s="31"/>
      <c r="E36" s="26" t="s">
        <v>48</v>
      </c>
      <c r="F36" s="87">
        <f>ROUND((SUM(BH82:BH287)),  2)</f>
        <v>0</v>
      </c>
      <c r="I36" s="88">
        <v>0.12</v>
      </c>
      <c r="J36" s="87">
        <f>0</f>
        <v>0</v>
      </c>
      <c r="L36" s="31"/>
    </row>
    <row r="37" spans="2:12" s="1" customFormat="1" ht="14.45" hidden="1" customHeight="1">
      <c r="B37" s="31"/>
      <c r="E37" s="26" t="s">
        <v>49</v>
      </c>
      <c r="F37" s="87">
        <f>ROUND((SUM(BI82:BI287)),  2)</f>
        <v>0</v>
      </c>
      <c r="I37" s="88">
        <v>0</v>
      </c>
      <c r="J37" s="87">
        <f>0</f>
        <v>0</v>
      </c>
      <c r="L37" s="31"/>
    </row>
    <row r="38" spans="2:12" s="1" customFormat="1" ht="6.95" customHeight="1">
      <c r="B38" s="31"/>
      <c r="L38" s="31"/>
    </row>
    <row r="39" spans="2:12" s="1" customFormat="1" ht="25.35" customHeight="1">
      <c r="B39" s="31"/>
      <c r="C39" s="89"/>
      <c r="D39" s="90" t="s">
        <v>50</v>
      </c>
      <c r="E39" s="53"/>
      <c r="F39" s="53"/>
      <c r="G39" s="91" t="s">
        <v>51</v>
      </c>
      <c r="H39" s="92" t="s">
        <v>52</v>
      </c>
      <c r="I39" s="53"/>
      <c r="J39" s="93">
        <f>SUM(J30:J37)</f>
        <v>0</v>
      </c>
      <c r="K39" s="94"/>
      <c r="L39" s="31"/>
    </row>
    <row r="40" spans="2:12" s="1" customFormat="1" ht="14.45" customHeight="1">
      <c r="B40" s="40"/>
      <c r="C40" s="41"/>
      <c r="D40" s="41"/>
      <c r="E40" s="41"/>
      <c r="F40" s="41"/>
      <c r="G40" s="41"/>
      <c r="H40" s="41"/>
      <c r="I40" s="41"/>
      <c r="J40" s="41"/>
      <c r="K40" s="41"/>
      <c r="L40" s="31"/>
    </row>
    <row r="44" spans="2:12" s="1" customFormat="1" ht="6.95" customHeight="1">
      <c r="B44" s="42"/>
      <c r="C44" s="43"/>
      <c r="D44" s="43"/>
      <c r="E44" s="43"/>
      <c r="F44" s="43"/>
      <c r="G44" s="43"/>
      <c r="H44" s="43"/>
      <c r="I44" s="43"/>
      <c r="J44" s="43"/>
      <c r="K44" s="43"/>
      <c r="L44" s="31"/>
    </row>
    <row r="45" spans="2:12" s="1" customFormat="1" ht="24.95" customHeight="1">
      <c r="B45" s="31"/>
      <c r="C45" s="20" t="s">
        <v>118</v>
      </c>
      <c r="L45" s="31"/>
    </row>
    <row r="46" spans="2:12" s="1" customFormat="1" ht="6.95" customHeight="1">
      <c r="B46" s="31"/>
      <c r="L46" s="31"/>
    </row>
    <row r="47" spans="2:12" s="1" customFormat="1" ht="12" customHeight="1">
      <c r="B47" s="31"/>
      <c r="C47" s="26" t="s">
        <v>16</v>
      </c>
      <c r="L47" s="31"/>
    </row>
    <row r="48" spans="2:12" s="1" customFormat="1" ht="16.5" customHeight="1">
      <c r="B48" s="31"/>
      <c r="E48" s="306" t="str">
        <f>E7</f>
        <v>Revitalizační opatření mokřad Boskovice</v>
      </c>
      <c r="F48" s="307"/>
      <c r="G48" s="307"/>
      <c r="H48" s="307"/>
      <c r="L48" s="31"/>
    </row>
    <row r="49" spans="2:47" s="1" customFormat="1" ht="12" customHeight="1">
      <c r="B49" s="31"/>
      <c r="C49" s="26" t="s">
        <v>116</v>
      </c>
      <c r="L49" s="31"/>
    </row>
    <row r="50" spans="2:47" s="1" customFormat="1" ht="16.5" customHeight="1">
      <c r="B50" s="31"/>
      <c r="E50" s="273" t="str">
        <f>E9</f>
        <v>05.1 - SO 05 Vegetační úpravy</v>
      </c>
      <c r="F50" s="308"/>
      <c r="G50" s="308"/>
      <c r="H50" s="308"/>
      <c r="L50" s="31"/>
    </row>
    <row r="51" spans="2:47" s="1" customFormat="1" ht="6.95" customHeight="1">
      <c r="B51" s="31"/>
      <c r="L51" s="31"/>
    </row>
    <row r="52" spans="2:47" s="1" customFormat="1" ht="12" customHeight="1">
      <c r="B52" s="31"/>
      <c r="C52" s="26" t="s">
        <v>21</v>
      </c>
      <c r="F52" s="24" t="str">
        <f>F12</f>
        <v>KN Boskovice</v>
      </c>
      <c r="I52" s="26" t="s">
        <v>23</v>
      </c>
      <c r="J52" s="48" t="str">
        <f>IF(J12="","",J12)</f>
        <v>21. 5. 2024</v>
      </c>
      <c r="L52" s="31"/>
    </row>
    <row r="53" spans="2:47" s="1" customFormat="1" ht="6.95" customHeight="1">
      <c r="B53" s="31"/>
      <c r="L53" s="31"/>
    </row>
    <row r="54" spans="2:47" s="1" customFormat="1" ht="15.2" customHeight="1">
      <c r="B54" s="31"/>
      <c r="C54" s="26" t="s">
        <v>25</v>
      </c>
      <c r="F54" s="24" t="str">
        <f>E15</f>
        <v>Město Boskovice</v>
      </c>
      <c r="I54" s="26" t="s">
        <v>32</v>
      </c>
      <c r="J54" s="29" t="str">
        <f>E21</f>
        <v>Ing. Vít Pučálek</v>
      </c>
      <c r="L54" s="31"/>
    </row>
    <row r="55" spans="2:47" s="1" customFormat="1" ht="15.2" customHeight="1">
      <c r="B55" s="31"/>
      <c r="C55" s="26" t="s">
        <v>30</v>
      </c>
      <c r="F55" s="24" t="str">
        <f>IF(E18="","",E18)</f>
        <v>Vyplň údaj</v>
      </c>
      <c r="I55" s="26" t="s">
        <v>37</v>
      </c>
      <c r="J55" s="29" t="str">
        <f>E24</f>
        <v>Ing. Vít Pučálek</v>
      </c>
      <c r="L55" s="31"/>
    </row>
    <row r="56" spans="2:47" s="1" customFormat="1" ht="10.35" customHeight="1">
      <c r="B56" s="31"/>
      <c r="L56" s="31"/>
    </row>
    <row r="57" spans="2:47" s="1" customFormat="1" ht="29.25" customHeight="1">
      <c r="B57" s="31"/>
      <c r="C57" s="95" t="s">
        <v>119</v>
      </c>
      <c r="D57" s="89"/>
      <c r="E57" s="89"/>
      <c r="F57" s="89"/>
      <c r="G57" s="89"/>
      <c r="H57" s="89"/>
      <c r="I57" s="89"/>
      <c r="J57" s="96" t="s">
        <v>120</v>
      </c>
      <c r="K57" s="89"/>
      <c r="L57" s="31"/>
    </row>
    <row r="58" spans="2:47" s="1" customFormat="1" ht="10.35" customHeight="1">
      <c r="B58" s="31"/>
      <c r="L58" s="31"/>
    </row>
    <row r="59" spans="2:47" s="1" customFormat="1" ht="22.9" customHeight="1">
      <c r="B59" s="31"/>
      <c r="C59" s="97" t="s">
        <v>72</v>
      </c>
      <c r="J59" s="62">
        <f>J82</f>
        <v>0</v>
      </c>
      <c r="L59" s="31"/>
      <c r="AU59" s="16" t="s">
        <v>121</v>
      </c>
    </row>
    <row r="60" spans="2:47" s="8" customFormat="1" ht="24.95" customHeight="1">
      <c r="B60" s="98"/>
      <c r="D60" s="99" t="s">
        <v>225</v>
      </c>
      <c r="E60" s="100"/>
      <c r="F60" s="100"/>
      <c r="G60" s="100"/>
      <c r="H60" s="100"/>
      <c r="I60" s="100"/>
      <c r="J60" s="101">
        <f>J83</f>
        <v>0</v>
      </c>
      <c r="L60" s="98"/>
    </row>
    <row r="61" spans="2:47" s="11" customFormat="1" ht="19.899999999999999" customHeight="1">
      <c r="B61" s="143"/>
      <c r="D61" s="144" t="s">
        <v>226</v>
      </c>
      <c r="E61" s="145"/>
      <c r="F61" s="145"/>
      <c r="G61" s="145"/>
      <c r="H61" s="145"/>
      <c r="I61" s="145"/>
      <c r="J61" s="146">
        <f>J84</f>
        <v>0</v>
      </c>
      <c r="L61" s="143"/>
    </row>
    <row r="62" spans="2:47" s="11" customFormat="1" ht="19.899999999999999" customHeight="1">
      <c r="B62" s="143"/>
      <c r="D62" s="144" t="s">
        <v>227</v>
      </c>
      <c r="E62" s="145"/>
      <c r="F62" s="145"/>
      <c r="G62" s="145"/>
      <c r="H62" s="145"/>
      <c r="I62" s="145"/>
      <c r="J62" s="146">
        <f>J284</f>
        <v>0</v>
      </c>
      <c r="L62" s="143"/>
    </row>
    <row r="63" spans="2:47" s="1" customFormat="1" ht="21.75" customHeight="1">
      <c r="B63" s="31"/>
      <c r="L63" s="31"/>
    </row>
    <row r="64" spans="2:47" s="1" customFormat="1" ht="6.95" customHeight="1">
      <c r="B64" s="40"/>
      <c r="C64" s="41"/>
      <c r="D64" s="41"/>
      <c r="E64" s="41"/>
      <c r="F64" s="41"/>
      <c r="G64" s="41"/>
      <c r="H64" s="41"/>
      <c r="I64" s="41"/>
      <c r="J64" s="41"/>
      <c r="K64" s="41"/>
      <c r="L64" s="31"/>
    </row>
    <row r="68" spans="2:12" s="1" customFormat="1" ht="6.95" customHeight="1">
      <c r="B68" s="42"/>
      <c r="C68" s="43"/>
      <c r="D68" s="43"/>
      <c r="E68" s="43"/>
      <c r="F68" s="43"/>
      <c r="G68" s="43"/>
      <c r="H68" s="43"/>
      <c r="I68" s="43"/>
      <c r="J68" s="43"/>
      <c r="K68" s="43"/>
      <c r="L68" s="31"/>
    </row>
    <row r="69" spans="2:12" s="1" customFormat="1" ht="24.95" customHeight="1">
      <c r="B69" s="31"/>
      <c r="C69" s="20" t="s">
        <v>123</v>
      </c>
      <c r="L69" s="31"/>
    </row>
    <row r="70" spans="2:12" s="1" customFormat="1" ht="6.95" customHeight="1">
      <c r="B70" s="31"/>
      <c r="L70" s="31"/>
    </row>
    <row r="71" spans="2:12" s="1" customFormat="1" ht="12" customHeight="1">
      <c r="B71" s="31"/>
      <c r="C71" s="26" t="s">
        <v>16</v>
      </c>
      <c r="L71" s="31"/>
    </row>
    <row r="72" spans="2:12" s="1" customFormat="1" ht="16.5" customHeight="1">
      <c r="B72" s="31"/>
      <c r="E72" s="306" t="str">
        <f>E7</f>
        <v>Revitalizační opatření mokřad Boskovice</v>
      </c>
      <c r="F72" s="307"/>
      <c r="G72" s="307"/>
      <c r="H72" s="307"/>
      <c r="L72" s="31"/>
    </row>
    <row r="73" spans="2:12" s="1" customFormat="1" ht="12" customHeight="1">
      <c r="B73" s="31"/>
      <c r="C73" s="26" t="s">
        <v>116</v>
      </c>
      <c r="L73" s="31"/>
    </row>
    <row r="74" spans="2:12" s="1" customFormat="1" ht="16.5" customHeight="1">
      <c r="B74" s="31"/>
      <c r="E74" s="273" t="str">
        <f>E9</f>
        <v>05.1 - SO 05 Vegetační úpravy</v>
      </c>
      <c r="F74" s="308"/>
      <c r="G74" s="308"/>
      <c r="H74" s="308"/>
      <c r="L74" s="31"/>
    </row>
    <row r="75" spans="2:12" s="1" customFormat="1" ht="6.95" customHeight="1">
      <c r="B75" s="31"/>
      <c r="L75" s="31"/>
    </row>
    <row r="76" spans="2:12" s="1" customFormat="1" ht="12" customHeight="1">
      <c r="B76" s="31"/>
      <c r="C76" s="26" t="s">
        <v>21</v>
      </c>
      <c r="F76" s="24" t="str">
        <f>F12</f>
        <v>KN Boskovice</v>
      </c>
      <c r="I76" s="26" t="s">
        <v>23</v>
      </c>
      <c r="J76" s="48" t="str">
        <f>IF(J12="","",J12)</f>
        <v>21. 5. 2024</v>
      </c>
      <c r="L76" s="31"/>
    </row>
    <row r="77" spans="2:12" s="1" customFormat="1" ht="6.95" customHeight="1">
      <c r="B77" s="31"/>
      <c r="L77" s="31"/>
    </row>
    <row r="78" spans="2:12" s="1" customFormat="1" ht="15.2" customHeight="1">
      <c r="B78" s="31"/>
      <c r="C78" s="26" t="s">
        <v>25</v>
      </c>
      <c r="F78" s="24" t="str">
        <f>E15</f>
        <v>Město Boskovice</v>
      </c>
      <c r="I78" s="26" t="s">
        <v>32</v>
      </c>
      <c r="J78" s="29" t="str">
        <f>E21</f>
        <v>Ing. Vít Pučálek</v>
      </c>
      <c r="L78" s="31"/>
    </row>
    <row r="79" spans="2:12" s="1" customFormat="1" ht="15.2" customHeight="1">
      <c r="B79" s="31"/>
      <c r="C79" s="26" t="s">
        <v>30</v>
      </c>
      <c r="F79" s="24" t="str">
        <f>IF(E18="","",E18)</f>
        <v>Vyplň údaj</v>
      </c>
      <c r="I79" s="26" t="s">
        <v>37</v>
      </c>
      <c r="J79" s="29" t="str">
        <f>E24</f>
        <v>Ing. Vít Pučálek</v>
      </c>
      <c r="L79" s="31"/>
    </row>
    <row r="80" spans="2:12" s="1" customFormat="1" ht="10.35" customHeight="1">
      <c r="B80" s="31"/>
      <c r="L80" s="31"/>
    </row>
    <row r="81" spans="2:65" s="9" customFormat="1" ht="29.25" customHeight="1">
      <c r="B81" s="102"/>
      <c r="C81" s="103" t="s">
        <v>124</v>
      </c>
      <c r="D81" s="104" t="s">
        <v>59</v>
      </c>
      <c r="E81" s="104" t="s">
        <v>55</v>
      </c>
      <c r="F81" s="104" t="s">
        <v>56</v>
      </c>
      <c r="G81" s="104" t="s">
        <v>125</v>
      </c>
      <c r="H81" s="104" t="s">
        <v>126</v>
      </c>
      <c r="I81" s="104" t="s">
        <v>127</v>
      </c>
      <c r="J81" s="105" t="s">
        <v>120</v>
      </c>
      <c r="K81" s="106" t="s">
        <v>128</v>
      </c>
      <c r="L81" s="102"/>
      <c r="M81" s="55" t="s">
        <v>19</v>
      </c>
      <c r="N81" s="56" t="s">
        <v>44</v>
      </c>
      <c r="O81" s="56" t="s">
        <v>129</v>
      </c>
      <c r="P81" s="56" t="s">
        <v>130</v>
      </c>
      <c r="Q81" s="56" t="s">
        <v>131</v>
      </c>
      <c r="R81" s="56" t="s">
        <v>132</v>
      </c>
      <c r="S81" s="56" t="s">
        <v>133</v>
      </c>
      <c r="T81" s="57" t="s">
        <v>134</v>
      </c>
    </row>
    <row r="82" spans="2:65" s="1" customFormat="1" ht="22.9" customHeight="1">
      <c r="B82" s="31"/>
      <c r="C82" s="60" t="s">
        <v>135</v>
      </c>
      <c r="J82" s="107">
        <f>BK82</f>
        <v>0</v>
      </c>
      <c r="L82" s="31"/>
      <c r="M82" s="58"/>
      <c r="N82" s="49"/>
      <c r="O82" s="49"/>
      <c r="P82" s="108">
        <f>P83</f>
        <v>0</v>
      </c>
      <c r="Q82" s="49"/>
      <c r="R82" s="108">
        <f>R83</f>
        <v>20.644880000000001</v>
      </c>
      <c r="S82" s="49"/>
      <c r="T82" s="109">
        <f>T83</f>
        <v>0</v>
      </c>
      <c r="AT82" s="16" t="s">
        <v>73</v>
      </c>
      <c r="AU82" s="16" t="s">
        <v>121</v>
      </c>
      <c r="BK82" s="110">
        <f>BK83</f>
        <v>0</v>
      </c>
    </row>
    <row r="83" spans="2:65" s="10" customFormat="1" ht="25.9" customHeight="1">
      <c r="B83" s="111"/>
      <c r="D83" s="112" t="s">
        <v>73</v>
      </c>
      <c r="E83" s="113" t="s">
        <v>228</v>
      </c>
      <c r="F83" s="113" t="s">
        <v>229</v>
      </c>
      <c r="I83" s="114"/>
      <c r="J83" s="115">
        <f>BK83</f>
        <v>0</v>
      </c>
      <c r="L83" s="111"/>
      <c r="M83" s="116"/>
      <c r="P83" s="117">
        <f>P84+P284</f>
        <v>0</v>
      </c>
      <c r="R83" s="117">
        <f>R84+R284</f>
        <v>20.644880000000001</v>
      </c>
      <c r="T83" s="118">
        <f>T84+T284</f>
        <v>0</v>
      </c>
      <c r="AR83" s="112" t="s">
        <v>82</v>
      </c>
      <c r="AT83" s="119" t="s">
        <v>73</v>
      </c>
      <c r="AU83" s="119" t="s">
        <v>74</v>
      </c>
      <c r="AY83" s="112" t="s">
        <v>139</v>
      </c>
      <c r="BK83" s="120">
        <f>BK84+BK284</f>
        <v>0</v>
      </c>
    </row>
    <row r="84" spans="2:65" s="10" customFormat="1" ht="22.9" customHeight="1">
      <c r="B84" s="111"/>
      <c r="D84" s="112" t="s">
        <v>73</v>
      </c>
      <c r="E84" s="147" t="s">
        <v>82</v>
      </c>
      <c r="F84" s="147" t="s">
        <v>230</v>
      </c>
      <c r="I84" s="114"/>
      <c r="J84" s="148">
        <f>BK84</f>
        <v>0</v>
      </c>
      <c r="L84" s="111"/>
      <c r="M84" s="116"/>
      <c r="P84" s="117">
        <f>SUM(P85:P283)</f>
        <v>0</v>
      </c>
      <c r="R84" s="117">
        <f>SUM(R85:R283)</f>
        <v>20.644880000000001</v>
      </c>
      <c r="T84" s="118">
        <f>SUM(T85:T283)</f>
        <v>0</v>
      </c>
      <c r="AR84" s="112" t="s">
        <v>82</v>
      </c>
      <c r="AT84" s="119" t="s">
        <v>73</v>
      </c>
      <c r="AU84" s="119" t="s">
        <v>82</v>
      </c>
      <c r="AY84" s="112" t="s">
        <v>139</v>
      </c>
      <c r="BK84" s="120">
        <f>SUM(BK85:BK283)</f>
        <v>0</v>
      </c>
    </row>
    <row r="85" spans="2:65" s="1" customFormat="1" ht="24.2" customHeight="1">
      <c r="B85" s="31"/>
      <c r="C85" s="121" t="s">
        <v>347</v>
      </c>
      <c r="D85" s="121" t="s">
        <v>140</v>
      </c>
      <c r="E85" s="122" t="s">
        <v>348</v>
      </c>
      <c r="F85" s="123" t="s">
        <v>349</v>
      </c>
      <c r="G85" s="124" t="s">
        <v>263</v>
      </c>
      <c r="H85" s="125">
        <v>2755</v>
      </c>
      <c r="I85" s="126"/>
      <c r="J85" s="127">
        <f>ROUND(I85*H85,2)</f>
        <v>0</v>
      </c>
      <c r="K85" s="128"/>
      <c r="L85" s="31"/>
      <c r="M85" s="129" t="s">
        <v>19</v>
      </c>
      <c r="N85" s="130" t="s">
        <v>45</v>
      </c>
      <c r="P85" s="131">
        <f>O85*H85</f>
        <v>0</v>
      </c>
      <c r="Q85" s="131">
        <v>0</v>
      </c>
      <c r="R85" s="131">
        <f>Q85*H85</f>
        <v>0</v>
      </c>
      <c r="S85" s="131">
        <v>0</v>
      </c>
      <c r="T85" s="132">
        <f>S85*H85</f>
        <v>0</v>
      </c>
      <c r="AR85" s="133" t="s">
        <v>144</v>
      </c>
      <c r="AT85" s="133" t="s">
        <v>140</v>
      </c>
      <c r="AU85" s="133" t="s">
        <v>84</v>
      </c>
      <c r="AY85" s="16" t="s">
        <v>139</v>
      </c>
      <c r="BE85" s="134">
        <f>IF(N85="základní",J85,0)</f>
        <v>0</v>
      </c>
      <c r="BF85" s="134">
        <f>IF(N85="snížená",J85,0)</f>
        <v>0</v>
      </c>
      <c r="BG85" s="134">
        <f>IF(N85="zákl. přenesená",J85,0)</f>
        <v>0</v>
      </c>
      <c r="BH85" s="134">
        <f>IF(N85="sníž. přenesená",J85,0)</f>
        <v>0</v>
      </c>
      <c r="BI85" s="134">
        <f>IF(N85="nulová",J85,0)</f>
        <v>0</v>
      </c>
      <c r="BJ85" s="16" t="s">
        <v>82</v>
      </c>
      <c r="BK85" s="134">
        <f>ROUND(I85*H85,2)</f>
        <v>0</v>
      </c>
      <c r="BL85" s="16" t="s">
        <v>144</v>
      </c>
      <c r="BM85" s="133" t="s">
        <v>350</v>
      </c>
    </row>
    <row r="86" spans="2:65" s="1" customFormat="1" ht="19.5">
      <c r="B86" s="31"/>
      <c r="D86" s="135" t="s">
        <v>146</v>
      </c>
      <c r="F86" s="136" t="s">
        <v>351</v>
      </c>
      <c r="I86" s="137"/>
      <c r="L86" s="31"/>
      <c r="M86" s="138"/>
      <c r="T86" s="52"/>
      <c r="AT86" s="16" t="s">
        <v>146</v>
      </c>
      <c r="AU86" s="16" t="s">
        <v>84</v>
      </c>
    </row>
    <row r="87" spans="2:65" s="1" customFormat="1" ht="11.25">
      <c r="B87" s="31"/>
      <c r="D87" s="149" t="s">
        <v>236</v>
      </c>
      <c r="F87" s="150" t="s">
        <v>352</v>
      </c>
      <c r="I87" s="137"/>
      <c r="L87" s="31"/>
      <c r="M87" s="138"/>
      <c r="T87" s="52"/>
      <c r="AT87" s="16" t="s">
        <v>236</v>
      </c>
      <c r="AU87" s="16" t="s">
        <v>84</v>
      </c>
    </row>
    <row r="88" spans="2:65" s="12" customFormat="1" ht="11.25">
      <c r="B88" s="151"/>
      <c r="D88" s="135" t="s">
        <v>311</v>
      </c>
      <c r="E88" s="152" t="s">
        <v>19</v>
      </c>
      <c r="F88" s="153" t="s">
        <v>353</v>
      </c>
      <c r="H88" s="154">
        <v>2755</v>
      </c>
      <c r="I88" s="155"/>
      <c r="L88" s="151"/>
      <c r="M88" s="156"/>
      <c r="T88" s="157"/>
      <c r="AT88" s="152" t="s">
        <v>311</v>
      </c>
      <c r="AU88" s="152" t="s">
        <v>84</v>
      </c>
      <c r="AV88" s="12" t="s">
        <v>84</v>
      </c>
      <c r="AW88" s="12" t="s">
        <v>36</v>
      </c>
      <c r="AX88" s="12" t="s">
        <v>74</v>
      </c>
      <c r="AY88" s="152" t="s">
        <v>139</v>
      </c>
    </row>
    <row r="89" spans="2:65" s="13" customFormat="1" ht="11.25">
      <c r="B89" s="158"/>
      <c r="D89" s="135" t="s">
        <v>311</v>
      </c>
      <c r="E89" s="159" t="s">
        <v>19</v>
      </c>
      <c r="F89" s="160" t="s">
        <v>313</v>
      </c>
      <c r="H89" s="161">
        <v>2755</v>
      </c>
      <c r="I89" s="162"/>
      <c r="L89" s="158"/>
      <c r="M89" s="163"/>
      <c r="T89" s="164"/>
      <c r="AT89" s="159" t="s">
        <v>311</v>
      </c>
      <c r="AU89" s="159" t="s">
        <v>84</v>
      </c>
      <c r="AV89" s="13" t="s">
        <v>144</v>
      </c>
      <c r="AW89" s="13" t="s">
        <v>36</v>
      </c>
      <c r="AX89" s="13" t="s">
        <v>82</v>
      </c>
      <c r="AY89" s="159" t="s">
        <v>139</v>
      </c>
    </row>
    <row r="90" spans="2:65" s="1" customFormat="1" ht="24.2" customHeight="1">
      <c r="B90" s="31"/>
      <c r="C90" s="121" t="s">
        <v>354</v>
      </c>
      <c r="D90" s="121" t="s">
        <v>140</v>
      </c>
      <c r="E90" s="122" t="s">
        <v>355</v>
      </c>
      <c r="F90" s="123" t="s">
        <v>356</v>
      </c>
      <c r="G90" s="124" t="s">
        <v>263</v>
      </c>
      <c r="H90" s="125">
        <v>1540</v>
      </c>
      <c r="I90" s="126"/>
      <c r="J90" s="127">
        <f>ROUND(I90*H90,2)</f>
        <v>0</v>
      </c>
      <c r="K90" s="128"/>
      <c r="L90" s="31"/>
      <c r="M90" s="129" t="s">
        <v>19</v>
      </c>
      <c r="N90" s="130" t="s">
        <v>45</v>
      </c>
      <c r="P90" s="131">
        <f>O90*H90</f>
        <v>0</v>
      </c>
      <c r="Q90" s="131">
        <v>0</v>
      </c>
      <c r="R90" s="131">
        <f>Q90*H90</f>
        <v>0</v>
      </c>
      <c r="S90" s="131">
        <v>0</v>
      </c>
      <c r="T90" s="132">
        <f>S90*H90</f>
        <v>0</v>
      </c>
      <c r="AR90" s="133" t="s">
        <v>144</v>
      </c>
      <c r="AT90" s="133" t="s">
        <v>140</v>
      </c>
      <c r="AU90" s="133" t="s">
        <v>84</v>
      </c>
      <c r="AY90" s="16" t="s">
        <v>139</v>
      </c>
      <c r="BE90" s="134">
        <f>IF(N90="základní",J90,0)</f>
        <v>0</v>
      </c>
      <c r="BF90" s="134">
        <f>IF(N90="snížená",J90,0)</f>
        <v>0</v>
      </c>
      <c r="BG90" s="134">
        <f>IF(N90="zákl. přenesená",J90,0)</f>
        <v>0</v>
      </c>
      <c r="BH90" s="134">
        <f>IF(N90="sníž. přenesená",J90,0)</f>
        <v>0</v>
      </c>
      <c r="BI90" s="134">
        <f>IF(N90="nulová",J90,0)</f>
        <v>0</v>
      </c>
      <c r="BJ90" s="16" t="s">
        <v>82</v>
      </c>
      <c r="BK90" s="134">
        <f>ROUND(I90*H90,2)</f>
        <v>0</v>
      </c>
      <c r="BL90" s="16" t="s">
        <v>144</v>
      </c>
      <c r="BM90" s="133" t="s">
        <v>357</v>
      </c>
    </row>
    <row r="91" spans="2:65" s="1" customFormat="1" ht="19.5">
      <c r="B91" s="31"/>
      <c r="D91" s="135" t="s">
        <v>146</v>
      </c>
      <c r="F91" s="136" t="s">
        <v>358</v>
      </c>
      <c r="I91" s="137"/>
      <c r="L91" s="31"/>
      <c r="M91" s="138"/>
      <c r="T91" s="52"/>
      <c r="AT91" s="16" t="s">
        <v>146</v>
      </c>
      <c r="AU91" s="16" t="s">
        <v>84</v>
      </c>
    </row>
    <row r="92" spans="2:65" s="1" customFormat="1" ht="11.25">
      <c r="B92" s="31"/>
      <c r="D92" s="149" t="s">
        <v>236</v>
      </c>
      <c r="F92" s="150" t="s">
        <v>359</v>
      </c>
      <c r="I92" s="137"/>
      <c r="L92" s="31"/>
      <c r="M92" s="138"/>
      <c r="T92" s="52"/>
      <c r="AT92" s="16" t="s">
        <v>236</v>
      </c>
      <c r="AU92" s="16" t="s">
        <v>84</v>
      </c>
    </row>
    <row r="93" spans="2:65" s="12" customFormat="1" ht="11.25">
      <c r="B93" s="151"/>
      <c r="D93" s="135" t="s">
        <v>311</v>
      </c>
      <c r="E93" s="152" t="s">
        <v>19</v>
      </c>
      <c r="F93" s="153" t="s">
        <v>360</v>
      </c>
      <c r="H93" s="154">
        <v>1540</v>
      </c>
      <c r="I93" s="155"/>
      <c r="L93" s="151"/>
      <c r="M93" s="156"/>
      <c r="T93" s="157"/>
      <c r="AT93" s="152" t="s">
        <v>311</v>
      </c>
      <c r="AU93" s="152" t="s">
        <v>84</v>
      </c>
      <c r="AV93" s="12" t="s">
        <v>84</v>
      </c>
      <c r="AW93" s="12" t="s">
        <v>36</v>
      </c>
      <c r="AX93" s="12" t="s">
        <v>74</v>
      </c>
      <c r="AY93" s="152" t="s">
        <v>139</v>
      </c>
    </row>
    <row r="94" spans="2:65" s="13" customFormat="1" ht="11.25">
      <c r="B94" s="158"/>
      <c r="D94" s="135" t="s">
        <v>311</v>
      </c>
      <c r="E94" s="159" t="s">
        <v>19</v>
      </c>
      <c r="F94" s="160" t="s">
        <v>313</v>
      </c>
      <c r="H94" s="161">
        <v>1540</v>
      </c>
      <c r="I94" s="162"/>
      <c r="L94" s="158"/>
      <c r="M94" s="163"/>
      <c r="T94" s="164"/>
      <c r="AT94" s="159" t="s">
        <v>311</v>
      </c>
      <c r="AU94" s="159" t="s">
        <v>84</v>
      </c>
      <c r="AV94" s="13" t="s">
        <v>144</v>
      </c>
      <c r="AW94" s="13" t="s">
        <v>36</v>
      </c>
      <c r="AX94" s="13" t="s">
        <v>82</v>
      </c>
      <c r="AY94" s="159" t="s">
        <v>139</v>
      </c>
    </row>
    <row r="95" spans="2:65" s="1" customFormat="1" ht="16.5" customHeight="1">
      <c r="B95" s="31"/>
      <c r="C95" s="165" t="s">
        <v>361</v>
      </c>
      <c r="D95" s="165" t="s">
        <v>314</v>
      </c>
      <c r="E95" s="166" t="s">
        <v>362</v>
      </c>
      <c r="F95" s="167" t="s">
        <v>363</v>
      </c>
      <c r="G95" s="168" t="s">
        <v>364</v>
      </c>
      <c r="H95" s="169">
        <v>12.885</v>
      </c>
      <c r="I95" s="170"/>
      <c r="J95" s="171">
        <f>ROUND(I95*H95,2)</f>
        <v>0</v>
      </c>
      <c r="K95" s="172"/>
      <c r="L95" s="173"/>
      <c r="M95" s="174" t="s">
        <v>19</v>
      </c>
      <c r="N95" s="175" t="s">
        <v>45</v>
      </c>
      <c r="P95" s="131">
        <f>O95*H95</f>
        <v>0</v>
      </c>
      <c r="Q95" s="131">
        <v>0</v>
      </c>
      <c r="R95" s="131">
        <f>Q95*H95</f>
        <v>0</v>
      </c>
      <c r="S95" s="131">
        <v>0</v>
      </c>
      <c r="T95" s="132">
        <f>S95*H95</f>
        <v>0</v>
      </c>
      <c r="AR95" s="133" t="s">
        <v>171</v>
      </c>
      <c r="AT95" s="133" t="s">
        <v>314</v>
      </c>
      <c r="AU95" s="133" t="s">
        <v>84</v>
      </c>
      <c r="AY95" s="16" t="s">
        <v>139</v>
      </c>
      <c r="BE95" s="134">
        <f>IF(N95="základní",J95,0)</f>
        <v>0</v>
      </c>
      <c r="BF95" s="134">
        <f>IF(N95="snížená",J95,0)</f>
        <v>0</v>
      </c>
      <c r="BG95" s="134">
        <f>IF(N95="zákl. přenesená",J95,0)</f>
        <v>0</v>
      </c>
      <c r="BH95" s="134">
        <f>IF(N95="sníž. přenesená",J95,0)</f>
        <v>0</v>
      </c>
      <c r="BI95" s="134">
        <f>IF(N95="nulová",J95,0)</f>
        <v>0</v>
      </c>
      <c r="BJ95" s="16" t="s">
        <v>82</v>
      </c>
      <c r="BK95" s="134">
        <f>ROUND(I95*H95,2)</f>
        <v>0</v>
      </c>
      <c r="BL95" s="16" t="s">
        <v>144</v>
      </c>
      <c r="BM95" s="133" t="s">
        <v>365</v>
      </c>
    </row>
    <row r="96" spans="2:65" s="1" customFormat="1" ht="11.25">
      <c r="B96" s="31"/>
      <c r="D96" s="135" t="s">
        <v>146</v>
      </c>
      <c r="F96" s="136" t="s">
        <v>363</v>
      </c>
      <c r="I96" s="137"/>
      <c r="L96" s="31"/>
      <c r="M96" s="138"/>
      <c r="T96" s="52"/>
      <c r="AT96" s="16" t="s">
        <v>146</v>
      </c>
      <c r="AU96" s="16" t="s">
        <v>84</v>
      </c>
    </row>
    <row r="97" spans="2:65" s="1" customFormat="1" ht="19.5">
      <c r="B97" s="31"/>
      <c r="D97" s="135" t="s">
        <v>147</v>
      </c>
      <c r="F97" s="139" t="s">
        <v>366</v>
      </c>
      <c r="I97" s="137"/>
      <c r="L97" s="31"/>
      <c r="M97" s="138"/>
      <c r="T97" s="52"/>
      <c r="AT97" s="16" t="s">
        <v>147</v>
      </c>
      <c r="AU97" s="16" t="s">
        <v>84</v>
      </c>
    </row>
    <row r="98" spans="2:65" s="12" customFormat="1" ht="11.25">
      <c r="B98" s="151"/>
      <c r="D98" s="135" t="s">
        <v>311</v>
      </c>
      <c r="E98" s="152" t="s">
        <v>19</v>
      </c>
      <c r="F98" s="153" t="s">
        <v>367</v>
      </c>
      <c r="H98" s="154">
        <v>12.885</v>
      </c>
      <c r="I98" s="155"/>
      <c r="L98" s="151"/>
      <c r="M98" s="156"/>
      <c r="T98" s="157"/>
      <c r="AT98" s="152" t="s">
        <v>311</v>
      </c>
      <c r="AU98" s="152" t="s">
        <v>84</v>
      </c>
      <c r="AV98" s="12" t="s">
        <v>84</v>
      </c>
      <c r="AW98" s="12" t="s">
        <v>36</v>
      </c>
      <c r="AX98" s="12" t="s">
        <v>74</v>
      </c>
      <c r="AY98" s="152" t="s">
        <v>139</v>
      </c>
    </row>
    <row r="99" spans="2:65" s="13" customFormat="1" ht="11.25">
      <c r="B99" s="158"/>
      <c r="D99" s="135" t="s">
        <v>311</v>
      </c>
      <c r="E99" s="159" t="s">
        <v>19</v>
      </c>
      <c r="F99" s="160" t="s">
        <v>313</v>
      </c>
      <c r="H99" s="161">
        <v>12.885</v>
      </c>
      <c r="I99" s="162"/>
      <c r="L99" s="158"/>
      <c r="M99" s="163"/>
      <c r="T99" s="164"/>
      <c r="AT99" s="159" t="s">
        <v>311</v>
      </c>
      <c r="AU99" s="159" t="s">
        <v>84</v>
      </c>
      <c r="AV99" s="13" t="s">
        <v>144</v>
      </c>
      <c r="AW99" s="13" t="s">
        <v>36</v>
      </c>
      <c r="AX99" s="13" t="s">
        <v>82</v>
      </c>
      <c r="AY99" s="159" t="s">
        <v>139</v>
      </c>
    </row>
    <row r="100" spans="2:65" s="1" customFormat="1" ht="37.9" customHeight="1">
      <c r="B100" s="31"/>
      <c r="C100" s="121" t="s">
        <v>82</v>
      </c>
      <c r="D100" s="121" t="s">
        <v>140</v>
      </c>
      <c r="E100" s="122" t="s">
        <v>368</v>
      </c>
      <c r="F100" s="123" t="s">
        <v>369</v>
      </c>
      <c r="G100" s="124" t="s">
        <v>370</v>
      </c>
      <c r="H100" s="125">
        <v>2160</v>
      </c>
      <c r="I100" s="126"/>
      <c r="J100" s="127">
        <f>ROUND(I100*H100,2)</f>
        <v>0</v>
      </c>
      <c r="K100" s="128"/>
      <c r="L100" s="31"/>
      <c r="M100" s="129" t="s">
        <v>19</v>
      </c>
      <c r="N100" s="130" t="s">
        <v>45</v>
      </c>
      <c r="P100" s="131">
        <f>O100*H100</f>
        <v>0</v>
      </c>
      <c r="Q100" s="131">
        <v>0</v>
      </c>
      <c r="R100" s="131">
        <f>Q100*H100</f>
        <v>0</v>
      </c>
      <c r="S100" s="131">
        <v>0</v>
      </c>
      <c r="T100" s="132">
        <f>S100*H100</f>
        <v>0</v>
      </c>
      <c r="AR100" s="133" t="s">
        <v>144</v>
      </c>
      <c r="AT100" s="133" t="s">
        <v>140</v>
      </c>
      <c r="AU100" s="133" t="s">
        <v>84</v>
      </c>
      <c r="AY100" s="16" t="s">
        <v>139</v>
      </c>
      <c r="BE100" s="134">
        <f>IF(N100="základní",J100,0)</f>
        <v>0</v>
      </c>
      <c r="BF100" s="134">
        <f>IF(N100="snížená",J100,0)</f>
        <v>0</v>
      </c>
      <c r="BG100" s="134">
        <f>IF(N100="zákl. přenesená",J100,0)</f>
        <v>0</v>
      </c>
      <c r="BH100" s="134">
        <f>IF(N100="sníž. přenesená",J100,0)</f>
        <v>0</v>
      </c>
      <c r="BI100" s="134">
        <f>IF(N100="nulová",J100,0)</f>
        <v>0</v>
      </c>
      <c r="BJ100" s="16" t="s">
        <v>82</v>
      </c>
      <c r="BK100" s="134">
        <f>ROUND(I100*H100,2)</f>
        <v>0</v>
      </c>
      <c r="BL100" s="16" t="s">
        <v>144</v>
      </c>
      <c r="BM100" s="133" t="s">
        <v>371</v>
      </c>
    </row>
    <row r="101" spans="2:65" s="1" customFormat="1" ht="29.25">
      <c r="B101" s="31"/>
      <c r="D101" s="135" t="s">
        <v>146</v>
      </c>
      <c r="F101" s="136" t="s">
        <v>372</v>
      </c>
      <c r="I101" s="137"/>
      <c r="L101" s="31"/>
      <c r="M101" s="138"/>
      <c r="T101" s="52"/>
      <c r="AT101" s="16" t="s">
        <v>146</v>
      </c>
      <c r="AU101" s="16" t="s">
        <v>84</v>
      </c>
    </row>
    <row r="102" spans="2:65" s="1" customFormat="1" ht="11.25">
      <c r="B102" s="31"/>
      <c r="D102" s="149" t="s">
        <v>236</v>
      </c>
      <c r="F102" s="150" t="s">
        <v>373</v>
      </c>
      <c r="I102" s="137"/>
      <c r="L102" s="31"/>
      <c r="M102" s="138"/>
      <c r="T102" s="52"/>
      <c r="AT102" s="16" t="s">
        <v>236</v>
      </c>
      <c r="AU102" s="16" t="s">
        <v>84</v>
      </c>
    </row>
    <row r="103" spans="2:65" s="12" customFormat="1" ht="11.25">
      <c r="B103" s="151"/>
      <c r="D103" s="135" t="s">
        <v>311</v>
      </c>
      <c r="E103" s="152" t="s">
        <v>19</v>
      </c>
      <c r="F103" s="153" t="s">
        <v>374</v>
      </c>
      <c r="H103" s="154">
        <v>2160</v>
      </c>
      <c r="I103" s="155"/>
      <c r="L103" s="151"/>
      <c r="M103" s="156"/>
      <c r="T103" s="157"/>
      <c r="AT103" s="152" t="s">
        <v>311</v>
      </c>
      <c r="AU103" s="152" t="s">
        <v>84</v>
      </c>
      <c r="AV103" s="12" t="s">
        <v>84</v>
      </c>
      <c r="AW103" s="12" t="s">
        <v>36</v>
      </c>
      <c r="AX103" s="12" t="s">
        <v>74</v>
      </c>
      <c r="AY103" s="152" t="s">
        <v>139</v>
      </c>
    </row>
    <row r="104" spans="2:65" s="13" customFormat="1" ht="11.25">
      <c r="B104" s="158"/>
      <c r="D104" s="135" t="s">
        <v>311</v>
      </c>
      <c r="E104" s="159" t="s">
        <v>19</v>
      </c>
      <c r="F104" s="160" t="s">
        <v>313</v>
      </c>
      <c r="H104" s="161">
        <v>2160</v>
      </c>
      <c r="I104" s="162"/>
      <c r="L104" s="158"/>
      <c r="M104" s="163"/>
      <c r="T104" s="164"/>
      <c r="AT104" s="159" t="s">
        <v>311</v>
      </c>
      <c r="AU104" s="159" t="s">
        <v>84</v>
      </c>
      <c r="AV104" s="13" t="s">
        <v>144</v>
      </c>
      <c r="AW104" s="13" t="s">
        <v>36</v>
      </c>
      <c r="AX104" s="13" t="s">
        <v>82</v>
      </c>
      <c r="AY104" s="159" t="s">
        <v>139</v>
      </c>
    </row>
    <row r="105" spans="2:65" s="1" customFormat="1" ht="16.5" customHeight="1">
      <c r="B105" s="31"/>
      <c r="C105" s="165" t="s">
        <v>84</v>
      </c>
      <c r="D105" s="165" t="s">
        <v>314</v>
      </c>
      <c r="E105" s="166" t="s">
        <v>375</v>
      </c>
      <c r="F105" s="167" t="s">
        <v>376</v>
      </c>
      <c r="G105" s="168" t="s">
        <v>247</v>
      </c>
      <c r="H105" s="169">
        <v>54</v>
      </c>
      <c r="I105" s="170"/>
      <c r="J105" s="171">
        <f>ROUND(I105*H105,2)</f>
        <v>0</v>
      </c>
      <c r="K105" s="172"/>
      <c r="L105" s="173"/>
      <c r="M105" s="174" t="s">
        <v>19</v>
      </c>
      <c r="N105" s="175" t="s">
        <v>45</v>
      </c>
      <c r="P105" s="131">
        <f>O105*H105</f>
        <v>0</v>
      </c>
      <c r="Q105" s="131">
        <v>0.22</v>
      </c>
      <c r="R105" s="131">
        <f>Q105*H105</f>
        <v>11.88</v>
      </c>
      <c r="S105" s="131">
        <v>0</v>
      </c>
      <c r="T105" s="132">
        <f>S105*H105</f>
        <v>0</v>
      </c>
      <c r="AR105" s="133" t="s">
        <v>171</v>
      </c>
      <c r="AT105" s="133" t="s">
        <v>314</v>
      </c>
      <c r="AU105" s="133" t="s">
        <v>84</v>
      </c>
      <c r="AY105" s="16" t="s">
        <v>139</v>
      </c>
      <c r="BE105" s="134">
        <f>IF(N105="základní",J105,0)</f>
        <v>0</v>
      </c>
      <c r="BF105" s="134">
        <f>IF(N105="snížená",J105,0)</f>
        <v>0</v>
      </c>
      <c r="BG105" s="134">
        <f>IF(N105="zákl. přenesená",J105,0)</f>
        <v>0</v>
      </c>
      <c r="BH105" s="134">
        <f>IF(N105="sníž. přenesená",J105,0)</f>
        <v>0</v>
      </c>
      <c r="BI105" s="134">
        <f>IF(N105="nulová",J105,0)</f>
        <v>0</v>
      </c>
      <c r="BJ105" s="16" t="s">
        <v>82</v>
      </c>
      <c r="BK105" s="134">
        <f>ROUND(I105*H105,2)</f>
        <v>0</v>
      </c>
      <c r="BL105" s="16" t="s">
        <v>144</v>
      </c>
      <c r="BM105" s="133" t="s">
        <v>377</v>
      </c>
    </row>
    <row r="106" spans="2:65" s="1" customFormat="1" ht="11.25">
      <c r="B106" s="31"/>
      <c r="D106" s="135" t="s">
        <v>146</v>
      </c>
      <c r="F106" s="136" t="s">
        <v>376</v>
      </c>
      <c r="I106" s="137"/>
      <c r="L106" s="31"/>
      <c r="M106" s="138"/>
      <c r="T106" s="52"/>
      <c r="AT106" s="16" t="s">
        <v>146</v>
      </c>
      <c r="AU106" s="16" t="s">
        <v>84</v>
      </c>
    </row>
    <row r="107" spans="2:65" s="12" customFormat="1" ht="11.25">
      <c r="B107" s="151"/>
      <c r="D107" s="135" t="s">
        <v>311</v>
      </c>
      <c r="F107" s="153" t="s">
        <v>378</v>
      </c>
      <c r="H107" s="154">
        <v>54</v>
      </c>
      <c r="I107" s="155"/>
      <c r="L107" s="151"/>
      <c r="M107" s="156"/>
      <c r="T107" s="157"/>
      <c r="AT107" s="152" t="s">
        <v>311</v>
      </c>
      <c r="AU107" s="152" t="s">
        <v>84</v>
      </c>
      <c r="AV107" s="12" t="s">
        <v>84</v>
      </c>
      <c r="AW107" s="12" t="s">
        <v>4</v>
      </c>
      <c r="AX107" s="12" t="s">
        <v>82</v>
      </c>
      <c r="AY107" s="152" t="s">
        <v>139</v>
      </c>
    </row>
    <row r="108" spans="2:65" s="1" customFormat="1" ht="37.9" customHeight="1">
      <c r="B108" s="31"/>
      <c r="C108" s="121" t="s">
        <v>154</v>
      </c>
      <c r="D108" s="121" t="s">
        <v>140</v>
      </c>
      <c r="E108" s="122" t="s">
        <v>379</v>
      </c>
      <c r="F108" s="123" t="s">
        <v>380</v>
      </c>
      <c r="G108" s="124" t="s">
        <v>370</v>
      </c>
      <c r="H108" s="125">
        <v>35</v>
      </c>
      <c r="I108" s="126"/>
      <c r="J108" s="127">
        <f>ROUND(I108*H108,2)</f>
        <v>0</v>
      </c>
      <c r="K108" s="128"/>
      <c r="L108" s="31"/>
      <c r="M108" s="129" t="s">
        <v>19</v>
      </c>
      <c r="N108" s="130" t="s">
        <v>45</v>
      </c>
      <c r="P108" s="131">
        <f>O108*H108</f>
        <v>0</v>
      </c>
      <c r="Q108" s="131">
        <v>0</v>
      </c>
      <c r="R108" s="131">
        <f>Q108*H108</f>
        <v>0</v>
      </c>
      <c r="S108" s="131">
        <v>0</v>
      </c>
      <c r="T108" s="132">
        <f>S108*H108</f>
        <v>0</v>
      </c>
      <c r="AR108" s="133" t="s">
        <v>144</v>
      </c>
      <c r="AT108" s="133" t="s">
        <v>140</v>
      </c>
      <c r="AU108" s="133" t="s">
        <v>84</v>
      </c>
      <c r="AY108" s="16" t="s">
        <v>139</v>
      </c>
      <c r="BE108" s="134">
        <f>IF(N108="základní",J108,0)</f>
        <v>0</v>
      </c>
      <c r="BF108" s="134">
        <f>IF(N108="snížená",J108,0)</f>
        <v>0</v>
      </c>
      <c r="BG108" s="134">
        <f>IF(N108="zákl. přenesená",J108,0)</f>
        <v>0</v>
      </c>
      <c r="BH108" s="134">
        <f>IF(N108="sníž. přenesená",J108,0)</f>
        <v>0</v>
      </c>
      <c r="BI108" s="134">
        <f>IF(N108="nulová",J108,0)</f>
        <v>0</v>
      </c>
      <c r="BJ108" s="16" t="s">
        <v>82</v>
      </c>
      <c r="BK108" s="134">
        <f>ROUND(I108*H108,2)</f>
        <v>0</v>
      </c>
      <c r="BL108" s="16" t="s">
        <v>144</v>
      </c>
      <c r="BM108" s="133" t="s">
        <v>381</v>
      </c>
    </row>
    <row r="109" spans="2:65" s="1" customFormat="1" ht="29.25">
      <c r="B109" s="31"/>
      <c r="D109" s="135" t="s">
        <v>146</v>
      </c>
      <c r="F109" s="136" t="s">
        <v>382</v>
      </c>
      <c r="I109" s="137"/>
      <c r="L109" s="31"/>
      <c r="M109" s="138"/>
      <c r="T109" s="52"/>
      <c r="AT109" s="16" t="s">
        <v>146</v>
      </c>
      <c r="AU109" s="16" t="s">
        <v>84</v>
      </c>
    </row>
    <row r="110" spans="2:65" s="1" customFormat="1" ht="11.25">
      <c r="B110" s="31"/>
      <c r="D110" s="149" t="s">
        <v>236</v>
      </c>
      <c r="F110" s="150" t="s">
        <v>383</v>
      </c>
      <c r="I110" s="137"/>
      <c r="L110" s="31"/>
      <c r="M110" s="138"/>
      <c r="T110" s="52"/>
      <c r="AT110" s="16" t="s">
        <v>236</v>
      </c>
      <c r="AU110" s="16" t="s">
        <v>84</v>
      </c>
    </row>
    <row r="111" spans="2:65" s="12" customFormat="1" ht="11.25">
      <c r="B111" s="151"/>
      <c r="D111" s="135" t="s">
        <v>311</v>
      </c>
      <c r="E111" s="152" t="s">
        <v>19</v>
      </c>
      <c r="F111" s="153" t="s">
        <v>384</v>
      </c>
      <c r="H111" s="154">
        <v>29</v>
      </c>
      <c r="I111" s="155"/>
      <c r="L111" s="151"/>
      <c r="M111" s="156"/>
      <c r="T111" s="157"/>
      <c r="AT111" s="152" t="s">
        <v>311</v>
      </c>
      <c r="AU111" s="152" t="s">
        <v>84</v>
      </c>
      <c r="AV111" s="12" t="s">
        <v>84</v>
      </c>
      <c r="AW111" s="12" t="s">
        <v>36</v>
      </c>
      <c r="AX111" s="12" t="s">
        <v>74</v>
      </c>
      <c r="AY111" s="152" t="s">
        <v>139</v>
      </c>
    </row>
    <row r="112" spans="2:65" s="12" customFormat="1" ht="11.25">
      <c r="B112" s="151"/>
      <c r="D112" s="135" t="s">
        <v>311</v>
      </c>
      <c r="E112" s="152" t="s">
        <v>19</v>
      </c>
      <c r="F112" s="153" t="s">
        <v>385</v>
      </c>
      <c r="H112" s="154">
        <v>5</v>
      </c>
      <c r="I112" s="155"/>
      <c r="L112" s="151"/>
      <c r="M112" s="156"/>
      <c r="T112" s="157"/>
      <c r="AT112" s="152" t="s">
        <v>311</v>
      </c>
      <c r="AU112" s="152" t="s">
        <v>84</v>
      </c>
      <c r="AV112" s="12" t="s">
        <v>84</v>
      </c>
      <c r="AW112" s="12" t="s">
        <v>36</v>
      </c>
      <c r="AX112" s="12" t="s">
        <v>74</v>
      </c>
      <c r="AY112" s="152" t="s">
        <v>139</v>
      </c>
    </row>
    <row r="113" spans="2:65" s="12" customFormat="1" ht="11.25">
      <c r="B113" s="151"/>
      <c r="D113" s="135" t="s">
        <v>311</v>
      </c>
      <c r="E113" s="152" t="s">
        <v>19</v>
      </c>
      <c r="F113" s="153" t="s">
        <v>386</v>
      </c>
      <c r="H113" s="154">
        <v>1</v>
      </c>
      <c r="I113" s="155"/>
      <c r="L113" s="151"/>
      <c r="M113" s="156"/>
      <c r="T113" s="157"/>
      <c r="AT113" s="152" t="s">
        <v>311</v>
      </c>
      <c r="AU113" s="152" t="s">
        <v>84</v>
      </c>
      <c r="AV113" s="12" t="s">
        <v>84</v>
      </c>
      <c r="AW113" s="12" t="s">
        <v>36</v>
      </c>
      <c r="AX113" s="12" t="s">
        <v>74</v>
      </c>
      <c r="AY113" s="152" t="s">
        <v>139</v>
      </c>
    </row>
    <row r="114" spans="2:65" s="13" customFormat="1" ht="11.25">
      <c r="B114" s="158"/>
      <c r="D114" s="135" t="s">
        <v>311</v>
      </c>
      <c r="E114" s="159" t="s">
        <v>19</v>
      </c>
      <c r="F114" s="160" t="s">
        <v>313</v>
      </c>
      <c r="H114" s="161">
        <v>35</v>
      </c>
      <c r="I114" s="162"/>
      <c r="L114" s="158"/>
      <c r="M114" s="163"/>
      <c r="T114" s="164"/>
      <c r="AT114" s="159" t="s">
        <v>311</v>
      </c>
      <c r="AU114" s="159" t="s">
        <v>84</v>
      </c>
      <c r="AV114" s="13" t="s">
        <v>144</v>
      </c>
      <c r="AW114" s="13" t="s">
        <v>36</v>
      </c>
      <c r="AX114" s="13" t="s">
        <v>82</v>
      </c>
      <c r="AY114" s="159" t="s">
        <v>139</v>
      </c>
    </row>
    <row r="115" spans="2:65" s="1" customFormat="1" ht="16.5" customHeight="1">
      <c r="B115" s="31"/>
      <c r="C115" s="165" t="s">
        <v>144</v>
      </c>
      <c r="D115" s="165" t="s">
        <v>314</v>
      </c>
      <c r="E115" s="166" t="s">
        <v>375</v>
      </c>
      <c r="F115" s="167" t="s">
        <v>376</v>
      </c>
      <c r="G115" s="168" t="s">
        <v>247</v>
      </c>
      <c r="H115" s="169">
        <v>2.1880000000000002</v>
      </c>
      <c r="I115" s="170"/>
      <c r="J115" s="171">
        <f>ROUND(I115*H115,2)</f>
        <v>0</v>
      </c>
      <c r="K115" s="172"/>
      <c r="L115" s="173"/>
      <c r="M115" s="174" t="s">
        <v>19</v>
      </c>
      <c r="N115" s="175" t="s">
        <v>45</v>
      </c>
      <c r="P115" s="131">
        <f>O115*H115</f>
        <v>0</v>
      </c>
      <c r="Q115" s="131">
        <v>0.22</v>
      </c>
      <c r="R115" s="131">
        <f>Q115*H115</f>
        <v>0.48136000000000007</v>
      </c>
      <c r="S115" s="131">
        <v>0</v>
      </c>
      <c r="T115" s="132">
        <f>S115*H115</f>
        <v>0</v>
      </c>
      <c r="AR115" s="133" t="s">
        <v>171</v>
      </c>
      <c r="AT115" s="133" t="s">
        <v>314</v>
      </c>
      <c r="AU115" s="133" t="s">
        <v>84</v>
      </c>
      <c r="AY115" s="16" t="s">
        <v>139</v>
      </c>
      <c r="BE115" s="134">
        <f>IF(N115="základní",J115,0)</f>
        <v>0</v>
      </c>
      <c r="BF115" s="134">
        <f>IF(N115="snížená",J115,0)</f>
        <v>0</v>
      </c>
      <c r="BG115" s="134">
        <f>IF(N115="zákl. přenesená",J115,0)</f>
        <v>0</v>
      </c>
      <c r="BH115" s="134">
        <f>IF(N115="sníž. přenesená",J115,0)</f>
        <v>0</v>
      </c>
      <c r="BI115" s="134">
        <f>IF(N115="nulová",J115,0)</f>
        <v>0</v>
      </c>
      <c r="BJ115" s="16" t="s">
        <v>82</v>
      </c>
      <c r="BK115" s="134">
        <f>ROUND(I115*H115,2)</f>
        <v>0</v>
      </c>
      <c r="BL115" s="16" t="s">
        <v>144</v>
      </c>
      <c r="BM115" s="133" t="s">
        <v>387</v>
      </c>
    </row>
    <row r="116" spans="2:65" s="1" customFormat="1" ht="11.25">
      <c r="B116" s="31"/>
      <c r="D116" s="135" t="s">
        <v>146</v>
      </c>
      <c r="F116" s="136" t="s">
        <v>376</v>
      </c>
      <c r="I116" s="137"/>
      <c r="L116" s="31"/>
      <c r="M116" s="138"/>
      <c r="T116" s="52"/>
      <c r="AT116" s="16" t="s">
        <v>146</v>
      </c>
      <c r="AU116" s="16" t="s">
        <v>84</v>
      </c>
    </row>
    <row r="117" spans="2:65" s="12" customFormat="1" ht="11.25">
      <c r="B117" s="151"/>
      <c r="D117" s="135" t="s">
        <v>311</v>
      </c>
      <c r="F117" s="153" t="s">
        <v>388</v>
      </c>
      <c r="H117" s="154">
        <v>2.1880000000000002</v>
      </c>
      <c r="I117" s="155"/>
      <c r="L117" s="151"/>
      <c r="M117" s="156"/>
      <c r="T117" s="157"/>
      <c r="AT117" s="152" t="s">
        <v>311</v>
      </c>
      <c r="AU117" s="152" t="s">
        <v>84</v>
      </c>
      <c r="AV117" s="12" t="s">
        <v>84</v>
      </c>
      <c r="AW117" s="12" t="s">
        <v>4</v>
      </c>
      <c r="AX117" s="12" t="s">
        <v>82</v>
      </c>
      <c r="AY117" s="152" t="s">
        <v>139</v>
      </c>
    </row>
    <row r="118" spans="2:65" s="1" customFormat="1" ht="37.9" customHeight="1">
      <c r="B118" s="31"/>
      <c r="C118" s="121" t="s">
        <v>138</v>
      </c>
      <c r="D118" s="121" t="s">
        <v>140</v>
      </c>
      <c r="E118" s="122" t="s">
        <v>389</v>
      </c>
      <c r="F118" s="123" t="s">
        <v>390</v>
      </c>
      <c r="G118" s="124" t="s">
        <v>370</v>
      </c>
      <c r="H118" s="125">
        <v>12</v>
      </c>
      <c r="I118" s="126"/>
      <c r="J118" s="127">
        <f>ROUND(I118*H118,2)</f>
        <v>0</v>
      </c>
      <c r="K118" s="128"/>
      <c r="L118" s="31"/>
      <c r="M118" s="129" t="s">
        <v>19</v>
      </c>
      <c r="N118" s="130" t="s">
        <v>45</v>
      </c>
      <c r="P118" s="131">
        <f>O118*H118</f>
        <v>0</v>
      </c>
      <c r="Q118" s="131">
        <v>0</v>
      </c>
      <c r="R118" s="131">
        <f>Q118*H118</f>
        <v>0</v>
      </c>
      <c r="S118" s="131">
        <v>0</v>
      </c>
      <c r="T118" s="132">
        <f>S118*H118</f>
        <v>0</v>
      </c>
      <c r="AR118" s="133" t="s">
        <v>144</v>
      </c>
      <c r="AT118" s="133" t="s">
        <v>140</v>
      </c>
      <c r="AU118" s="133" t="s">
        <v>84</v>
      </c>
      <c r="AY118" s="16" t="s">
        <v>139</v>
      </c>
      <c r="BE118" s="134">
        <f>IF(N118="základní",J118,0)</f>
        <v>0</v>
      </c>
      <c r="BF118" s="134">
        <f>IF(N118="snížená",J118,0)</f>
        <v>0</v>
      </c>
      <c r="BG118" s="134">
        <f>IF(N118="zákl. přenesená",J118,0)</f>
        <v>0</v>
      </c>
      <c r="BH118" s="134">
        <f>IF(N118="sníž. přenesená",J118,0)</f>
        <v>0</v>
      </c>
      <c r="BI118" s="134">
        <f>IF(N118="nulová",J118,0)</f>
        <v>0</v>
      </c>
      <c r="BJ118" s="16" t="s">
        <v>82</v>
      </c>
      <c r="BK118" s="134">
        <f>ROUND(I118*H118,2)</f>
        <v>0</v>
      </c>
      <c r="BL118" s="16" t="s">
        <v>144</v>
      </c>
      <c r="BM118" s="133" t="s">
        <v>391</v>
      </c>
    </row>
    <row r="119" spans="2:65" s="1" customFormat="1" ht="29.25">
      <c r="B119" s="31"/>
      <c r="D119" s="135" t="s">
        <v>146</v>
      </c>
      <c r="F119" s="136" t="s">
        <v>392</v>
      </c>
      <c r="I119" s="137"/>
      <c r="L119" s="31"/>
      <c r="M119" s="138"/>
      <c r="T119" s="52"/>
      <c r="AT119" s="16" t="s">
        <v>146</v>
      </c>
      <c r="AU119" s="16" t="s">
        <v>84</v>
      </c>
    </row>
    <row r="120" spans="2:65" s="1" customFormat="1" ht="11.25">
      <c r="B120" s="31"/>
      <c r="D120" s="149" t="s">
        <v>236</v>
      </c>
      <c r="F120" s="150" t="s">
        <v>393</v>
      </c>
      <c r="I120" s="137"/>
      <c r="L120" s="31"/>
      <c r="M120" s="138"/>
      <c r="T120" s="52"/>
      <c r="AT120" s="16" t="s">
        <v>236</v>
      </c>
      <c r="AU120" s="16" t="s">
        <v>84</v>
      </c>
    </row>
    <row r="121" spans="2:65" s="12" customFormat="1" ht="11.25">
      <c r="B121" s="151"/>
      <c r="D121" s="135" t="s">
        <v>311</v>
      </c>
      <c r="E121" s="152" t="s">
        <v>19</v>
      </c>
      <c r="F121" s="153" t="s">
        <v>394</v>
      </c>
      <c r="H121" s="154">
        <v>12</v>
      </c>
      <c r="I121" s="155"/>
      <c r="L121" s="151"/>
      <c r="M121" s="156"/>
      <c r="T121" s="157"/>
      <c r="AT121" s="152" t="s">
        <v>311</v>
      </c>
      <c r="AU121" s="152" t="s">
        <v>84</v>
      </c>
      <c r="AV121" s="12" t="s">
        <v>84</v>
      </c>
      <c r="AW121" s="12" t="s">
        <v>36</v>
      </c>
      <c r="AX121" s="12" t="s">
        <v>74</v>
      </c>
      <c r="AY121" s="152" t="s">
        <v>139</v>
      </c>
    </row>
    <row r="122" spans="2:65" s="13" customFormat="1" ht="11.25">
      <c r="B122" s="158"/>
      <c r="D122" s="135" t="s">
        <v>311</v>
      </c>
      <c r="E122" s="159" t="s">
        <v>19</v>
      </c>
      <c r="F122" s="160" t="s">
        <v>313</v>
      </c>
      <c r="H122" s="161">
        <v>12</v>
      </c>
      <c r="I122" s="162"/>
      <c r="L122" s="158"/>
      <c r="M122" s="163"/>
      <c r="T122" s="164"/>
      <c r="AT122" s="159" t="s">
        <v>311</v>
      </c>
      <c r="AU122" s="159" t="s">
        <v>84</v>
      </c>
      <c r="AV122" s="13" t="s">
        <v>144</v>
      </c>
      <c r="AW122" s="13" t="s">
        <v>36</v>
      </c>
      <c r="AX122" s="13" t="s">
        <v>82</v>
      </c>
      <c r="AY122" s="159" t="s">
        <v>139</v>
      </c>
    </row>
    <row r="123" spans="2:65" s="1" customFormat="1" ht="16.5" customHeight="1">
      <c r="B123" s="31"/>
      <c r="C123" s="165" t="s">
        <v>162</v>
      </c>
      <c r="D123" s="165" t="s">
        <v>314</v>
      </c>
      <c r="E123" s="166" t="s">
        <v>375</v>
      </c>
      <c r="F123" s="167" t="s">
        <v>376</v>
      </c>
      <c r="G123" s="168" t="s">
        <v>247</v>
      </c>
      <c r="H123" s="169">
        <v>6</v>
      </c>
      <c r="I123" s="170"/>
      <c r="J123" s="171">
        <f>ROUND(I123*H123,2)</f>
        <v>0</v>
      </c>
      <c r="K123" s="172"/>
      <c r="L123" s="173"/>
      <c r="M123" s="174" t="s">
        <v>19</v>
      </c>
      <c r="N123" s="175" t="s">
        <v>45</v>
      </c>
      <c r="P123" s="131">
        <f>O123*H123</f>
        <v>0</v>
      </c>
      <c r="Q123" s="131">
        <v>0.22</v>
      </c>
      <c r="R123" s="131">
        <f>Q123*H123</f>
        <v>1.32</v>
      </c>
      <c r="S123" s="131">
        <v>0</v>
      </c>
      <c r="T123" s="132">
        <f>S123*H123</f>
        <v>0</v>
      </c>
      <c r="AR123" s="133" t="s">
        <v>171</v>
      </c>
      <c r="AT123" s="133" t="s">
        <v>314</v>
      </c>
      <c r="AU123" s="133" t="s">
        <v>84</v>
      </c>
      <c r="AY123" s="16" t="s">
        <v>139</v>
      </c>
      <c r="BE123" s="134">
        <f>IF(N123="základní",J123,0)</f>
        <v>0</v>
      </c>
      <c r="BF123" s="134">
        <f>IF(N123="snížená",J123,0)</f>
        <v>0</v>
      </c>
      <c r="BG123" s="134">
        <f>IF(N123="zákl. přenesená",J123,0)</f>
        <v>0</v>
      </c>
      <c r="BH123" s="134">
        <f>IF(N123="sníž. přenesená",J123,0)</f>
        <v>0</v>
      </c>
      <c r="BI123" s="134">
        <f>IF(N123="nulová",J123,0)</f>
        <v>0</v>
      </c>
      <c r="BJ123" s="16" t="s">
        <v>82</v>
      </c>
      <c r="BK123" s="134">
        <f>ROUND(I123*H123,2)</f>
        <v>0</v>
      </c>
      <c r="BL123" s="16" t="s">
        <v>144</v>
      </c>
      <c r="BM123" s="133" t="s">
        <v>395</v>
      </c>
    </row>
    <row r="124" spans="2:65" s="1" customFormat="1" ht="11.25">
      <c r="B124" s="31"/>
      <c r="D124" s="135" t="s">
        <v>146</v>
      </c>
      <c r="F124" s="136" t="s">
        <v>376</v>
      </c>
      <c r="I124" s="137"/>
      <c r="L124" s="31"/>
      <c r="M124" s="138"/>
      <c r="T124" s="52"/>
      <c r="AT124" s="16" t="s">
        <v>146</v>
      </c>
      <c r="AU124" s="16" t="s">
        <v>84</v>
      </c>
    </row>
    <row r="125" spans="2:65" s="12" customFormat="1" ht="11.25">
      <c r="B125" s="151"/>
      <c r="D125" s="135" t="s">
        <v>311</v>
      </c>
      <c r="F125" s="153" t="s">
        <v>396</v>
      </c>
      <c r="H125" s="154">
        <v>6</v>
      </c>
      <c r="I125" s="155"/>
      <c r="L125" s="151"/>
      <c r="M125" s="156"/>
      <c r="T125" s="157"/>
      <c r="AT125" s="152" t="s">
        <v>311</v>
      </c>
      <c r="AU125" s="152" t="s">
        <v>84</v>
      </c>
      <c r="AV125" s="12" t="s">
        <v>84</v>
      </c>
      <c r="AW125" s="12" t="s">
        <v>4</v>
      </c>
      <c r="AX125" s="12" t="s">
        <v>82</v>
      </c>
      <c r="AY125" s="152" t="s">
        <v>139</v>
      </c>
    </row>
    <row r="126" spans="2:65" s="1" customFormat="1" ht="24.2" customHeight="1">
      <c r="B126" s="31"/>
      <c r="C126" s="121" t="s">
        <v>175</v>
      </c>
      <c r="D126" s="121" t="s">
        <v>140</v>
      </c>
      <c r="E126" s="122" t="s">
        <v>397</v>
      </c>
      <c r="F126" s="123" t="s">
        <v>398</v>
      </c>
      <c r="G126" s="124" t="s">
        <v>370</v>
      </c>
      <c r="H126" s="125">
        <v>2160</v>
      </c>
      <c r="I126" s="126"/>
      <c r="J126" s="127">
        <f>ROUND(I126*H126,2)</f>
        <v>0</v>
      </c>
      <c r="K126" s="128"/>
      <c r="L126" s="31"/>
      <c r="M126" s="129" t="s">
        <v>19</v>
      </c>
      <c r="N126" s="130" t="s">
        <v>45</v>
      </c>
      <c r="P126" s="131">
        <f>O126*H126</f>
        <v>0</v>
      </c>
      <c r="Q126" s="131">
        <v>0</v>
      </c>
      <c r="R126" s="131">
        <f>Q126*H126</f>
        <v>0</v>
      </c>
      <c r="S126" s="131">
        <v>0</v>
      </c>
      <c r="T126" s="132">
        <f>S126*H126</f>
        <v>0</v>
      </c>
      <c r="AR126" s="133" t="s">
        <v>144</v>
      </c>
      <c r="AT126" s="133" t="s">
        <v>140</v>
      </c>
      <c r="AU126" s="133" t="s">
        <v>84</v>
      </c>
      <c r="AY126" s="16" t="s">
        <v>139</v>
      </c>
      <c r="BE126" s="134">
        <f>IF(N126="základní",J126,0)</f>
        <v>0</v>
      </c>
      <c r="BF126" s="134">
        <f>IF(N126="snížená",J126,0)</f>
        <v>0</v>
      </c>
      <c r="BG126" s="134">
        <f>IF(N126="zákl. přenesená",J126,0)</f>
        <v>0</v>
      </c>
      <c r="BH126" s="134">
        <f>IF(N126="sníž. přenesená",J126,0)</f>
        <v>0</v>
      </c>
      <c r="BI126" s="134">
        <f>IF(N126="nulová",J126,0)</f>
        <v>0</v>
      </c>
      <c r="BJ126" s="16" t="s">
        <v>82</v>
      </c>
      <c r="BK126" s="134">
        <f>ROUND(I126*H126,2)</f>
        <v>0</v>
      </c>
      <c r="BL126" s="16" t="s">
        <v>144</v>
      </c>
      <c r="BM126" s="133" t="s">
        <v>399</v>
      </c>
    </row>
    <row r="127" spans="2:65" s="1" customFormat="1" ht="19.5">
      <c r="B127" s="31"/>
      <c r="D127" s="135" t="s">
        <v>146</v>
      </c>
      <c r="F127" s="136" t="s">
        <v>400</v>
      </c>
      <c r="I127" s="137"/>
      <c r="L127" s="31"/>
      <c r="M127" s="138"/>
      <c r="T127" s="52"/>
      <c r="AT127" s="16" t="s">
        <v>146</v>
      </c>
      <c r="AU127" s="16" t="s">
        <v>84</v>
      </c>
    </row>
    <row r="128" spans="2:65" s="1" customFormat="1" ht="11.25">
      <c r="B128" s="31"/>
      <c r="D128" s="149" t="s">
        <v>236</v>
      </c>
      <c r="F128" s="150" t="s">
        <v>401</v>
      </c>
      <c r="I128" s="137"/>
      <c r="L128" s="31"/>
      <c r="M128" s="138"/>
      <c r="T128" s="52"/>
      <c r="AT128" s="16" t="s">
        <v>236</v>
      </c>
      <c r="AU128" s="16" t="s">
        <v>84</v>
      </c>
    </row>
    <row r="129" spans="2:65" s="12" customFormat="1" ht="11.25">
      <c r="B129" s="151"/>
      <c r="D129" s="135" t="s">
        <v>311</v>
      </c>
      <c r="E129" s="152" t="s">
        <v>19</v>
      </c>
      <c r="F129" s="153" t="s">
        <v>374</v>
      </c>
      <c r="H129" s="154">
        <v>2160</v>
      </c>
      <c r="I129" s="155"/>
      <c r="L129" s="151"/>
      <c r="M129" s="156"/>
      <c r="T129" s="157"/>
      <c r="AT129" s="152" t="s">
        <v>311</v>
      </c>
      <c r="AU129" s="152" t="s">
        <v>84</v>
      </c>
      <c r="AV129" s="12" t="s">
        <v>84</v>
      </c>
      <c r="AW129" s="12" t="s">
        <v>36</v>
      </c>
      <c r="AX129" s="12" t="s">
        <v>74</v>
      </c>
      <c r="AY129" s="152" t="s">
        <v>139</v>
      </c>
    </row>
    <row r="130" spans="2:65" s="13" customFormat="1" ht="11.25">
      <c r="B130" s="158"/>
      <c r="D130" s="135" t="s">
        <v>311</v>
      </c>
      <c r="E130" s="159" t="s">
        <v>19</v>
      </c>
      <c r="F130" s="160" t="s">
        <v>313</v>
      </c>
      <c r="H130" s="161">
        <v>2160</v>
      </c>
      <c r="I130" s="162"/>
      <c r="L130" s="158"/>
      <c r="M130" s="163"/>
      <c r="T130" s="164"/>
      <c r="AT130" s="159" t="s">
        <v>311</v>
      </c>
      <c r="AU130" s="159" t="s">
        <v>84</v>
      </c>
      <c r="AV130" s="13" t="s">
        <v>144</v>
      </c>
      <c r="AW130" s="13" t="s">
        <v>36</v>
      </c>
      <c r="AX130" s="13" t="s">
        <v>82</v>
      </c>
      <c r="AY130" s="159" t="s">
        <v>139</v>
      </c>
    </row>
    <row r="131" spans="2:65" s="1" customFormat="1" ht="24.2" customHeight="1">
      <c r="B131" s="31"/>
      <c r="C131" s="121" t="s">
        <v>166</v>
      </c>
      <c r="D131" s="121" t="s">
        <v>140</v>
      </c>
      <c r="E131" s="122" t="s">
        <v>402</v>
      </c>
      <c r="F131" s="123" t="s">
        <v>403</v>
      </c>
      <c r="G131" s="124" t="s">
        <v>370</v>
      </c>
      <c r="H131" s="125">
        <v>35</v>
      </c>
      <c r="I131" s="126"/>
      <c r="J131" s="127">
        <f>ROUND(I131*H131,2)</f>
        <v>0</v>
      </c>
      <c r="K131" s="128"/>
      <c r="L131" s="31"/>
      <c r="M131" s="129" t="s">
        <v>19</v>
      </c>
      <c r="N131" s="130" t="s">
        <v>45</v>
      </c>
      <c r="P131" s="131">
        <f>O131*H131</f>
        <v>0</v>
      </c>
      <c r="Q131" s="131">
        <v>0</v>
      </c>
      <c r="R131" s="131">
        <f>Q131*H131</f>
        <v>0</v>
      </c>
      <c r="S131" s="131">
        <v>0</v>
      </c>
      <c r="T131" s="132">
        <f>S131*H131</f>
        <v>0</v>
      </c>
      <c r="AR131" s="133" t="s">
        <v>144</v>
      </c>
      <c r="AT131" s="133" t="s">
        <v>140</v>
      </c>
      <c r="AU131" s="133" t="s">
        <v>84</v>
      </c>
      <c r="AY131" s="16" t="s">
        <v>139</v>
      </c>
      <c r="BE131" s="134">
        <f>IF(N131="základní",J131,0)</f>
        <v>0</v>
      </c>
      <c r="BF131" s="134">
        <f>IF(N131="snížená",J131,0)</f>
        <v>0</v>
      </c>
      <c r="BG131" s="134">
        <f>IF(N131="zákl. přenesená",J131,0)</f>
        <v>0</v>
      </c>
      <c r="BH131" s="134">
        <f>IF(N131="sníž. přenesená",J131,0)</f>
        <v>0</v>
      </c>
      <c r="BI131" s="134">
        <f>IF(N131="nulová",J131,0)</f>
        <v>0</v>
      </c>
      <c r="BJ131" s="16" t="s">
        <v>82</v>
      </c>
      <c r="BK131" s="134">
        <f>ROUND(I131*H131,2)</f>
        <v>0</v>
      </c>
      <c r="BL131" s="16" t="s">
        <v>144</v>
      </c>
      <c r="BM131" s="133" t="s">
        <v>404</v>
      </c>
    </row>
    <row r="132" spans="2:65" s="1" customFormat="1" ht="19.5">
      <c r="B132" s="31"/>
      <c r="D132" s="135" t="s">
        <v>146</v>
      </c>
      <c r="F132" s="136" t="s">
        <v>405</v>
      </c>
      <c r="I132" s="137"/>
      <c r="L132" s="31"/>
      <c r="M132" s="138"/>
      <c r="T132" s="52"/>
      <c r="AT132" s="16" t="s">
        <v>146</v>
      </c>
      <c r="AU132" s="16" t="s">
        <v>84</v>
      </c>
    </row>
    <row r="133" spans="2:65" s="1" customFormat="1" ht="11.25">
      <c r="B133" s="31"/>
      <c r="D133" s="149" t="s">
        <v>236</v>
      </c>
      <c r="F133" s="150" t="s">
        <v>406</v>
      </c>
      <c r="I133" s="137"/>
      <c r="L133" s="31"/>
      <c r="M133" s="138"/>
      <c r="T133" s="52"/>
      <c r="AT133" s="16" t="s">
        <v>236</v>
      </c>
      <c r="AU133" s="16" t="s">
        <v>84</v>
      </c>
    </row>
    <row r="134" spans="2:65" s="12" customFormat="1" ht="11.25">
      <c r="B134" s="151"/>
      <c r="D134" s="135" t="s">
        <v>311</v>
      </c>
      <c r="E134" s="152" t="s">
        <v>19</v>
      </c>
      <c r="F134" s="153" t="s">
        <v>384</v>
      </c>
      <c r="H134" s="154">
        <v>29</v>
      </c>
      <c r="I134" s="155"/>
      <c r="L134" s="151"/>
      <c r="M134" s="156"/>
      <c r="T134" s="157"/>
      <c r="AT134" s="152" t="s">
        <v>311</v>
      </c>
      <c r="AU134" s="152" t="s">
        <v>84</v>
      </c>
      <c r="AV134" s="12" t="s">
        <v>84</v>
      </c>
      <c r="AW134" s="12" t="s">
        <v>36</v>
      </c>
      <c r="AX134" s="12" t="s">
        <v>74</v>
      </c>
      <c r="AY134" s="152" t="s">
        <v>139</v>
      </c>
    </row>
    <row r="135" spans="2:65" s="12" customFormat="1" ht="11.25">
      <c r="B135" s="151"/>
      <c r="D135" s="135" t="s">
        <v>311</v>
      </c>
      <c r="E135" s="152" t="s">
        <v>19</v>
      </c>
      <c r="F135" s="153" t="s">
        <v>385</v>
      </c>
      <c r="H135" s="154">
        <v>5</v>
      </c>
      <c r="I135" s="155"/>
      <c r="L135" s="151"/>
      <c r="M135" s="156"/>
      <c r="T135" s="157"/>
      <c r="AT135" s="152" t="s">
        <v>311</v>
      </c>
      <c r="AU135" s="152" t="s">
        <v>84</v>
      </c>
      <c r="AV135" s="12" t="s">
        <v>84</v>
      </c>
      <c r="AW135" s="12" t="s">
        <v>36</v>
      </c>
      <c r="AX135" s="12" t="s">
        <v>74</v>
      </c>
      <c r="AY135" s="152" t="s">
        <v>139</v>
      </c>
    </row>
    <row r="136" spans="2:65" s="12" customFormat="1" ht="11.25">
      <c r="B136" s="151"/>
      <c r="D136" s="135" t="s">
        <v>311</v>
      </c>
      <c r="E136" s="152" t="s">
        <v>19</v>
      </c>
      <c r="F136" s="153" t="s">
        <v>386</v>
      </c>
      <c r="H136" s="154">
        <v>1</v>
      </c>
      <c r="I136" s="155"/>
      <c r="L136" s="151"/>
      <c r="M136" s="156"/>
      <c r="T136" s="157"/>
      <c r="AT136" s="152" t="s">
        <v>311</v>
      </c>
      <c r="AU136" s="152" t="s">
        <v>84</v>
      </c>
      <c r="AV136" s="12" t="s">
        <v>84</v>
      </c>
      <c r="AW136" s="12" t="s">
        <v>36</v>
      </c>
      <c r="AX136" s="12" t="s">
        <v>74</v>
      </c>
      <c r="AY136" s="152" t="s">
        <v>139</v>
      </c>
    </row>
    <row r="137" spans="2:65" s="13" customFormat="1" ht="11.25">
      <c r="B137" s="158"/>
      <c r="D137" s="135" t="s">
        <v>311</v>
      </c>
      <c r="E137" s="159" t="s">
        <v>19</v>
      </c>
      <c r="F137" s="160" t="s">
        <v>313</v>
      </c>
      <c r="H137" s="161">
        <v>35</v>
      </c>
      <c r="I137" s="162"/>
      <c r="L137" s="158"/>
      <c r="M137" s="163"/>
      <c r="T137" s="164"/>
      <c r="AT137" s="159" t="s">
        <v>311</v>
      </c>
      <c r="AU137" s="159" t="s">
        <v>84</v>
      </c>
      <c r="AV137" s="13" t="s">
        <v>144</v>
      </c>
      <c r="AW137" s="13" t="s">
        <v>36</v>
      </c>
      <c r="AX137" s="13" t="s">
        <v>82</v>
      </c>
      <c r="AY137" s="159" t="s">
        <v>139</v>
      </c>
    </row>
    <row r="138" spans="2:65" s="1" customFormat="1" ht="24.2" customHeight="1">
      <c r="B138" s="31"/>
      <c r="C138" s="121" t="s">
        <v>171</v>
      </c>
      <c r="D138" s="121" t="s">
        <v>140</v>
      </c>
      <c r="E138" s="122" t="s">
        <v>407</v>
      </c>
      <c r="F138" s="123" t="s">
        <v>408</v>
      </c>
      <c r="G138" s="124" t="s">
        <v>370</v>
      </c>
      <c r="H138" s="125">
        <v>12</v>
      </c>
      <c r="I138" s="126"/>
      <c r="J138" s="127">
        <f>ROUND(I138*H138,2)</f>
        <v>0</v>
      </c>
      <c r="K138" s="128"/>
      <c r="L138" s="31"/>
      <c r="M138" s="129" t="s">
        <v>19</v>
      </c>
      <c r="N138" s="130" t="s">
        <v>45</v>
      </c>
      <c r="P138" s="131">
        <f>O138*H138</f>
        <v>0</v>
      </c>
      <c r="Q138" s="131">
        <v>0</v>
      </c>
      <c r="R138" s="131">
        <f>Q138*H138</f>
        <v>0</v>
      </c>
      <c r="S138" s="131">
        <v>0</v>
      </c>
      <c r="T138" s="132">
        <f>S138*H138</f>
        <v>0</v>
      </c>
      <c r="AR138" s="133" t="s">
        <v>144</v>
      </c>
      <c r="AT138" s="133" t="s">
        <v>140</v>
      </c>
      <c r="AU138" s="133" t="s">
        <v>84</v>
      </c>
      <c r="AY138" s="16" t="s">
        <v>139</v>
      </c>
      <c r="BE138" s="134">
        <f>IF(N138="základní",J138,0)</f>
        <v>0</v>
      </c>
      <c r="BF138" s="134">
        <f>IF(N138="snížená",J138,0)</f>
        <v>0</v>
      </c>
      <c r="BG138" s="134">
        <f>IF(N138="zákl. přenesená",J138,0)</f>
        <v>0</v>
      </c>
      <c r="BH138" s="134">
        <f>IF(N138="sníž. přenesená",J138,0)</f>
        <v>0</v>
      </c>
      <c r="BI138" s="134">
        <f>IF(N138="nulová",J138,0)</f>
        <v>0</v>
      </c>
      <c r="BJ138" s="16" t="s">
        <v>82</v>
      </c>
      <c r="BK138" s="134">
        <f>ROUND(I138*H138,2)</f>
        <v>0</v>
      </c>
      <c r="BL138" s="16" t="s">
        <v>144</v>
      </c>
      <c r="BM138" s="133" t="s">
        <v>409</v>
      </c>
    </row>
    <row r="139" spans="2:65" s="1" customFormat="1" ht="19.5">
      <c r="B139" s="31"/>
      <c r="D139" s="135" t="s">
        <v>146</v>
      </c>
      <c r="F139" s="136" t="s">
        <v>410</v>
      </c>
      <c r="I139" s="137"/>
      <c r="L139" s="31"/>
      <c r="M139" s="138"/>
      <c r="T139" s="52"/>
      <c r="AT139" s="16" t="s">
        <v>146</v>
      </c>
      <c r="AU139" s="16" t="s">
        <v>84</v>
      </c>
    </row>
    <row r="140" spans="2:65" s="1" customFormat="1" ht="11.25">
      <c r="B140" s="31"/>
      <c r="D140" s="149" t="s">
        <v>236</v>
      </c>
      <c r="F140" s="150" t="s">
        <v>411</v>
      </c>
      <c r="I140" s="137"/>
      <c r="L140" s="31"/>
      <c r="M140" s="138"/>
      <c r="T140" s="52"/>
      <c r="AT140" s="16" t="s">
        <v>236</v>
      </c>
      <c r="AU140" s="16" t="s">
        <v>84</v>
      </c>
    </row>
    <row r="141" spans="2:65" s="12" customFormat="1" ht="11.25">
      <c r="B141" s="151"/>
      <c r="D141" s="135" t="s">
        <v>311</v>
      </c>
      <c r="E141" s="152" t="s">
        <v>19</v>
      </c>
      <c r="F141" s="153" t="s">
        <v>394</v>
      </c>
      <c r="H141" s="154">
        <v>12</v>
      </c>
      <c r="I141" s="155"/>
      <c r="L141" s="151"/>
      <c r="M141" s="156"/>
      <c r="T141" s="157"/>
      <c r="AT141" s="152" t="s">
        <v>311</v>
      </c>
      <c r="AU141" s="152" t="s">
        <v>84</v>
      </c>
      <c r="AV141" s="12" t="s">
        <v>84</v>
      </c>
      <c r="AW141" s="12" t="s">
        <v>36</v>
      </c>
      <c r="AX141" s="12" t="s">
        <v>74</v>
      </c>
      <c r="AY141" s="152" t="s">
        <v>139</v>
      </c>
    </row>
    <row r="142" spans="2:65" s="13" customFormat="1" ht="11.25">
      <c r="B142" s="158"/>
      <c r="D142" s="135" t="s">
        <v>311</v>
      </c>
      <c r="E142" s="159" t="s">
        <v>19</v>
      </c>
      <c r="F142" s="160" t="s">
        <v>313</v>
      </c>
      <c r="H142" s="161">
        <v>12</v>
      </c>
      <c r="I142" s="162"/>
      <c r="L142" s="158"/>
      <c r="M142" s="163"/>
      <c r="T142" s="164"/>
      <c r="AT142" s="159" t="s">
        <v>311</v>
      </c>
      <c r="AU142" s="159" t="s">
        <v>84</v>
      </c>
      <c r="AV142" s="13" t="s">
        <v>144</v>
      </c>
      <c r="AW142" s="13" t="s">
        <v>36</v>
      </c>
      <c r="AX142" s="13" t="s">
        <v>82</v>
      </c>
      <c r="AY142" s="159" t="s">
        <v>139</v>
      </c>
    </row>
    <row r="143" spans="2:65" s="1" customFormat="1" ht="16.5" customHeight="1">
      <c r="B143" s="31"/>
      <c r="C143" s="165" t="s">
        <v>412</v>
      </c>
      <c r="D143" s="165" t="s">
        <v>314</v>
      </c>
      <c r="E143" s="166" t="s">
        <v>413</v>
      </c>
      <c r="F143" s="167" t="s">
        <v>414</v>
      </c>
      <c r="G143" s="168" t="s">
        <v>370</v>
      </c>
      <c r="H143" s="169">
        <v>1</v>
      </c>
      <c r="I143" s="170"/>
      <c r="J143" s="171">
        <f>ROUND(I143*H143,2)</f>
        <v>0</v>
      </c>
      <c r="K143" s="172"/>
      <c r="L143" s="173"/>
      <c r="M143" s="174" t="s">
        <v>19</v>
      </c>
      <c r="N143" s="175" t="s">
        <v>45</v>
      </c>
      <c r="P143" s="131">
        <f>O143*H143</f>
        <v>0</v>
      </c>
      <c r="Q143" s="131">
        <v>0</v>
      </c>
      <c r="R143" s="131">
        <f>Q143*H143</f>
        <v>0</v>
      </c>
      <c r="S143" s="131">
        <v>0</v>
      </c>
      <c r="T143" s="132">
        <f>S143*H143</f>
        <v>0</v>
      </c>
      <c r="AR143" s="133" t="s">
        <v>171</v>
      </c>
      <c r="AT143" s="133" t="s">
        <v>314</v>
      </c>
      <c r="AU143" s="133" t="s">
        <v>84</v>
      </c>
      <c r="AY143" s="16" t="s">
        <v>139</v>
      </c>
      <c r="BE143" s="134">
        <f>IF(N143="základní",J143,0)</f>
        <v>0</v>
      </c>
      <c r="BF143" s="134">
        <f>IF(N143="snížená",J143,0)</f>
        <v>0</v>
      </c>
      <c r="BG143" s="134">
        <f>IF(N143="zákl. přenesená",J143,0)</f>
        <v>0</v>
      </c>
      <c r="BH143" s="134">
        <f>IF(N143="sníž. přenesená",J143,0)</f>
        <v>0</v>
      </c>
      <c r="BI143" s="134">
        <f>IF(N143="nulová",J143,0)</f>
        <v>0</v>
      </c>
      <c r="BJ143" s="16" t="s">
        <v>82</v>
      </c>
      <c r="BK143" s="134">
        <f>ROUND(I143*H143,2)</f>
        <v>0</v>
      </c>
      <c r="BL143" s="16" t="s">
        <v>144</v>
      </c>
      <c r="BM143" s="133" t="s">
        <v>415</v>
      </c>
    </row>
    <row r="144" spans="2:65" s="1" customFormat="1" ht="11.25">
      <c r="B144" s="31"/>
      <c r="D144" s="135" t="s">
        <v>146</v>
      </c>
      <c r="F144" s="136" t="s">
        <v>414</v>
      </c>
      <c r="I144" s="137"/>
      <c r="L144" s="31"/>
      <c r="M144" s="138"/>
      <c r="T144" s="52"/>
      <c r="AT144" s="16" t="s">
        <v>146</v>
      </c>
      <c r="AU144" s="16" t="s">
        <v>84</v>
      </c>
    </row>
    <row r="145" spans="2:65" s="1" customFormat="1" ht="16.5" customHeight="1">
      <c r="B145" s="31"/>
      <c r="C145" s="165" t="s">
        <v>416</v>
      </c>
      <c r="D145" s="165" t="s">
        <v>314</v>
      </c>
      <c r="E145" s="166" t="s">
        <v>417</v>
      </c>
      <c r="F145" s="167" t="s">
        <v>418</v>
      </c>
      <c r="G145" s="168" t="s">
        <v>370</v>
      </c>
      <c r="H145" s="169">
        <v>2</v>
      </c>
      <c r="I145" s="170"/>
      <c r="J145" s="171">
        <f>ROUND(I145*H145,2)</f>
        <v>0</v>
      </c>
      <c r="K145" s="172"/>
      <c r="L145" s="173"/>
      <c r="M145" s="174" t="s">
        <v>19</v>
      </c>
      <c r="N145" s="175" t="s">
        <v>45</v>
      </c>
      <c r="P145" s="131">
        <f>O145*H145</f>
        <v>0</v>
      </c>
      <c r="Q145" s="131">
        <v>0</v>
      </c>
      <c r="R145" s="131">
        <f>Q145*H145</f>
        <v>0</v>
      </c>
      <c r="S145" s="131">
        <v>0</v>
      </c>
      <c r="T145" s="132">
        <f>S145*H145</f>
        <v>0</v>
      </c>
      <c r="AR145" s="133" t="s">
        <v>171</v>
      </c>
      <c r="AT145" s="133" t="s">
        <v>314</v>
      </c>
      <c r="AU145" s="133" t="s">
        <v>84</v>
      </c>
      <c r="AY145" s="16" t="s">
        <v>139</v>
      </c>
      <c r="BE145" s="134">
        <f>IF(N145="základní",J145,0)</f>
        <v>0</v>
      </c>
      <c r="BF145" s="134">
        <f>IF(N145="snížená",J145,0)</f>
        <v>0</v>
      </c>
      <c r="BG145" s="134">
        <f>IF(N145="zákl. přenesená",J145,0)</f>
        <v>0</v>
      </c>
      <c r="BH145" s="134">
        <f>IF(N145="sníž. přenesená",J145,0)</f>
        <v>0</v>
      </c>
      <c r="BI145" s="134">
        <f>IF(N145="nulová",J145,0)</f>
        <v>0</v>
      </c>
      <c r="BJ145" s="16" t="s">
        <v>82</v>
      </c>
      <c r="BK145" s="134">
        <f>ROUND(I145*H145,2)</f>
        <v>0</v>
      </c>
      <c r="BL145" s="16" t="s">
        <v>144</v>
      </c>
      <c r="BM145" s="133" t="s">
        <v>419</v>
      </c>
    </row>
    <row r="146" spans="2:65" s="1" customFormat="1" ht="11.25">
      <c r="B146" s="31"/>
      <c r="D146" s="135" t="s">
        <v>146</v>
      </c>
      <c r="F146" s="136" t="s">
        <v>418</v>
      </c>
      <c r="I146" s="137"/>
      <c r="L146" s="31"/>
      <c r="M146" s="138"/>
      <c r="T146" s="52"/>
      <c r="AT146" s="16" t="s">
        <v>146</v>
      </c>
      <c r="AU146" s="16" t="s">
        <v>84</v>
      </c>
    </row>
    <row r="147" spans="2:65" s="1" customFormat="1" ht="24.2" customHeight="1">
      <c r="B147" s="31"/>
      <c r="C147" s="165" t="s">
        <v>420</v>
      </c>
      <c r="D147" s="165" t="s">
        <v>314</v>
      </c>
      <c r="E147" s="166" t="s">
        <v>421</v>
      </c>
      <c r="F147" s="167" t="s">
        <v>422</v>
      </c>
      <c r="G147" s="168" t="s">
        <v>370</v>
      </c>
      <c r="H147" s="169">
        <v>2</v>
      </c>
      <c r="I147" s="170"/>
      <c r="J147" s="171">
        <f>ROUND(I147*H147,2)</f>
        <v>0</v>
      </c>
      <c r="K147" s="172"/>
      <c r="L147" s="173"/>
      <c r="M147" s="174" t="s">
        <v>19</v>
      </c>
      <c r="N147" s="175" t="s">
        <v>45</v>
      </c>
      <c r="P147" s="131">
        <f>O147*H147</f>
        <v>0</v>
      </c>
      <c r="Q147" s="131">
        <v>0</v>
      </c>
      <c r="R147" s="131">
        <f>Q147*H147</f>
        <v>0</v>
      </c>
      <c r="S147" s="131">
        <v>0</v>
      </c>
      <c r="T147" s="132">
        <f>S147*H147</f>
        <v>0</v>
      </c>
      <c r="AR147" s="133" t="s">
        <v>171</v>
      </c>
      <c r="AT147" s="133" t="s">
        <v>314</v>
      </c>
      <c r="AU147" s="133" t="s">
        <v>84</v>
      </c>
      <c r="AY147" s="16" t="s">
        <v>139</v>
      </c>
      <c r="BE147" s="134">
        <f>IF(N147="základní",J147,0)</f>
        <v>0</v>
      </c>
      <c r="BF147" s="134">
        <f>IF(N147="snížená",J147,0)</f>
        <v>0</v>
      </c>
      <c r="BG147" s="134">
        <f>IF(N147="zákl. přenesená",J147,0)</f>
        <v>0</v>
      </c>
      <c r="BH147" s="134">
        <f>IF(N147="sníž. přenesená",J147,0)</f>
        <v>0</v>
      </c>
      <c r="BI147" s="134">
        <f>IF(N147="nulová",J147,0)</f>
        <v>0</v>
      </c>
      <c r="BJ147" s="16" t="s">
        <v>82</v>
      </c>
      <c r="BK147" s="134">
        <f>ROUND(I147*H147,2)</f>
        <v>0</v>
      </c>
      <c r="BL147" s="16" t="s">
        <v>144</v>
      </c>
      <c r="BM147" s="133" t="s">
        <v>423</v>
      </c>
    </row>
    <row r="148" spans="2:65" s="1" customFormat="1" ht="11.25">
      <c r="B148" s="31"/>
      <c r="D148" s="135" t="s">
        <v>146</v>
      </c>
      <c r="F148" s="136" t="s">
        <v>422</v>
      </c>
      <c r="I148" s="137"/>
      <c r="L148" s="31"/>
      <c r="M148" s="138"/>
      <c r="T148" s="52"/>
      <c r="AT148" s="16" t="s">
        <v>146</v>
      </c>
      <c r="AU148" s="16" t="s">
        <v>84</v>
      </c>
    </row>
    <row r="149" spans="2:65" s="1" customFormat="1" ht="16.5" customHeight="1">
      <c r="B149" s="31"/>
      <c r="C149" s="165" t="s">
        <v>424</v>
      </c>
      <c r="D149" s="165" t="s">
        <v>314</v>
      </c>
      <c r="E149" s="166" t="s">
        <v>425</v>
      </c>
      <c r="F149" s="167" t="s">
        <v>426</v>
      </c>
      <c r="G149" s="168" t="s">
        <v>370</v>
      </c>
      <c r="H149" s="169">
        <v>1</v>
      </c>
      <c r="I149" s="170"/>
      <c r="J149" s="171">
        <f>ROUND(I149*H149,2)</f>
        <v>0</v>
      </c>
      <c r="K149" s="172"/>
      <c r="L149" s="173"/>
      <c r="M149" s="174" t="s">
        <v>19</v>
      </c>
      <c r="N149" s="175" t="s">
        <v>45</v>
      </c>
      <c r="P149" s="131">
        <f>O149*H149</f>
        <v>0</v>
      </c>
      <c r="Q149" s="131">
        <v>0</v>
      </c>
      <c r="R149" s="131">
        <f>Q149*H149</f>
        <v>0</v>
      </c>
      <c r="S149" s="131">
        <v>0</v>
      </c>
      <c r="T149" s="132">
        <f>S149*H149</f>
        <v>0</v>
      </c>
      <c r="AR149" s="133" t="s">
        <v>171</v>
      </c>
      <c r="AT149" s="133" t="s">
        <v>314</v>
      </c>
      <c r="AU149" s="133" t="s">
        <v>84</v>
      </c>
      <c r="AY149" s="16" t="s">
        <v>139</v>
      </c>
      <c r="BE149" s="134">
        <f>IF(N149="základní",J149,0)</f>
        <v>0</v>
      </c>
      <c r="BF149" s="134">
        <f>IF(N149="snížená",J149,0)</f>
        <v>0</v>
      </c>
      <c r="BG149" s="134">
        <f>IF(N149="zákl. přenesená",J149,0)</f>
        <v>0</v>
      </c>
      <c r="BH149" s="134">
        <f>IF(N149="sníž. přenesená",J149,0)</f>
        <v>0</v>
      </c>
      <c r="BI149" s="134">
        <f>IF(N149="nulová",J149,0)</f>
        <v>0</v>
      </c>
      <c r="BJ149" s="16" t="s">
        <v>82</v>
      </c>
      <c r="BK149" s="134">
        <f>ROUND(I149*H149,2)</f>
        <v>0</v>
      </c>
      <c r="BL149" s="16" t="s">
        <v>144</v>
      </c>
      <c r="BM149" s="133" t="s">
        <v>427</v>
      </c>
    </row>
    <row r="150" spans="2:65" s="1" customFormat="1" ht="11.25">
      <c r="B150" s="31"/>
      <c r="D150" s="135" t="s">
        <v>146</v>
      </c>
      <c r="F150" s="136" t="s">
        <v>426</v>
      </c>
      <c r="I150" s="137"/>
      <c r="L150" s="31"/>
      <c r="M150" s="138"/>
      <c r="T150" s="52"/>
      <c r="AT150" s="16" t="s">
        <v>146</v>
      </c>
      <c r="AU150" s="16" t="s">
        <v>84</v>
      </c>
    </row>
    <row r="151" spans="2:65" s="1" customFormat="1" ht="16.5" customHeight="1">
      <c r="B151" s="31"/>
      <c r="C151" s="165" t="s">
        <v>317</v>
      </c>
      <c r="D151" s="165" t="s">
        <v>314</v>
      </c>
      <c r="E151" s="166" t="s">
        <v>428</v>
      </c>
      <c r="F151" s="167" t="s">
        <v>429</v>
      </c>
      <c r="G151" s="168" t="s">
        <v>370</v>
      </c>
      <c r="H151" s="169">
        <v>3</v>
      </c>
      <c r="I151" s="170"/>
      <c r="J151" s="171">
        <f>ROUND(I151*H151,2)</f>
        <v>0</v>
      </c>
      <c r="K151" s="172"/>
      <c r="L151" s="173"/>
      <c r="M151" s="174" t="s">
        <v>19</v>
      </c>
      <c r="N151" s="175" t="s">
        <v>45</v>
      </c>
      <c r="P151" s="131">
        <f>O151*H151</f>
        <v>0</v>
      </c>
      <c r="Q151" s="131">
        <v>0</v>
      </c>
      <c r="R151" s="131">
        <f>Q151*H151</f>
        <v>0</v>
      </c>
      <c r="S151" s="131">
        <v>0</v>
      </c>
      <c r="T151" s="132">
        <f>S151*H151</f>
        <v>0</v>
      </c>
      <c r="AR151" s="133" t="s">
        <v>171</v>
      </c>
      <c r="AT151" s="133" t="s">
        <v>314</v>
      </c>
      <c r="AU151" s="133" t="s">
        <v>84</v>
      </c>
      <c r="AY151" s="16" t="s">
        <v>139</v>
      </c>
      <c r="BE151" s="134">
        <f>IF(N151="základní",J151,0)</f>
        <v>0</v>
      </c>
      <c r="BF151" s="134">
        <f>IF(N151="snížená",J151,0)</f>
        <v>0</v>
      </c>
      <c r="BG151" s="134">
        <f>IF(N151="zákl. přenesená",J151,0)</f>
        <v>0</v>
      </c>
      <c r="BH151" s="134">
        <f>IF(N151="sníž. přenesená",J151,0)</f>
        <v>0</v>
      </c>
      <c r="BI151" s="134">
        <f>IF(N151="nulová",J151,0)</f>
        <v>0</v>
      </c>
      <c r="BJ151" s="16" t="s">
        <v>82</v>
      </c>
      <c r="BK151" s="134">
        <f>ROUND(I151*H151,2)</f>
        <v>0</v>
      </c>
      <c r="BL151" s="16" t="s">
        <v>144</v>
      </c>
      <c r="BM151" s="133" t="s">
        <v>430</v>
      </c>
    </row>
    <row r="152" spans="2:65" s="1" customFormat="1" ht="11.25">
      <c r="B152" s="31"/>
      <c r="D152" s="135" t="s">
        <v>146</v>
      </c>
      <c r="F152" s="136" t="s">
        <v>429</v>
      </c>
      <c r="I152" s="137"/>
      <c r="L152" s="31"/>
      <c r="M152" s="138"/>
      <c r="T152" s="52"/>
      <c r="AT152" s="16" t="s">
        <v>146</v>
      </c>
      <c r="AU152" s="16" t="s">
        <v>84</v>
      </c>
    </row>
    <row r="153" spans="2:65" s="1" customFormat="1" ht="16.5" customHeight="1">
      <c r="B153" s="31"/>
      <c r="C153" s="165" t="s">
        <v>431</v>
      </c>
      <c r="D153" s="165" t="s">
        <v>314</v>
      </c>
      <c r="E153" s="166" t="s">
        <v>432</v>
      </c>
      <c r="F153" s="167" t="s">
        <v>433</v>
      </c>
      <c r="G153" s="168" t="s">
        <v>370</v>
      </c>
      <c r="H153" s="169">
        <v>6</v>
      </c>
      <c r="I153" s="170"/>
      <c r="J153" s="171">
        <f>ROUND(I153*H153,2)</f>
        <v>0</v>
      </c>
      <c r="K153" s="172"/>
      <c r="L153" s="173"/>
      <c r="M153" s="174" t="s">
        <v>19</v>
      </c>
      <c r="N153" s="175" t="s">
        <v>45</v>
      </c>
      <c r="P153" s="131">
        <f>O153*H153</f>
        <v>0</v>
      </c>
      <c r="Q153" s="131">
        <v>0</v>
      </c>
      <c r="R153" s="131">
        <f>Q153*H153</f>
        <v>0</v>
      </c>
      <c r="S153" s="131">
        <v>0</v>
      </c>
      <c r="T153" s="132">
        <f>S153*H153</f>
        <v>0</v>
      </c>
      <c r="AR153" s="133" t="s">
        <v>171</v>
      </c>
      <c r="AT153" s="133" t="s">
        <v>314</v>
      </c>
      <c r="AU153" s="133" t="s">
        <v>84</v>
      </c>
      <c r="AY153" s="16" t="s">
        <v>139</v>
      </c>
      <c r="BE153" s="134">
        <f>IF(N153="základní",J153,0)</f>
        <v>0</v>
      </c>
      <c r="BF153" s="134">
        <f>IF(N153="snížená",J153,0)</f>
        <v>0</v>
      </c>
      <c r="BG153" s="134">
        <f>IF(N153="zákl. přenesená",J153,0)</f>
        <v>0</v>
      </c>
      <c r="BH153" s="134">
        <f>IF(N153="sníž. přenesená",J153,0)</f>
        <v>0</v>
      </c>
      <c r="BI153" s="134">
        <f>IF(N153="nulová",J153,0)</f>
        <v>0</v>
      </c>
      <c r="BJ153" s="16" t="s">
        <v>82</v>
      </c>
      <c r="BK153" s="134">
        <f>ROUND(I153*H153,2)</f>
        <v>0</v>
      </c>
      <c r="BL153" s="16" t="s">
        <v>144</v>
      </c>
      <c r="BM153" s="133" t="s">
        <v>434</v>
      </c>
    </row>
    <row r="154" spans="2:65" s="1" customFormat="1" ht="11.25">
      <c r="B154" s="31"/>
      <c r="D154" s="135" t="s">
        <v>146</v>
      </c>
      <c r="F154" s="136" t="s">
        <v>433</v>
      </c>
      <c r="I154" s="137"/>
      <c r="L154" s="31"/>
      <c r="M154" s="138"/>
      <c r="T154" s="52"/>
      <c r="AT154" s="16" t="s">
        <v>146</v>
      </c>
      <c r="AU154" s="16" t="s">
        <v>84</v>
      </c>
    </row>
    <row r="155" spans="2:65" s="1" customFormat="1" ht="16.5" customHeight="1">
      <c r="B155" s="31"/>
      <c r="C155" s="165" t="s">
        <v>435</v>
      </c>
      <c r="D155" s="165" t="s">
        <v>314</v>
      </c>
      <c r="E155" s="166" t="s">
        <v>436</v>
      </c>
      <c r="F155" s="167" t="s">
        <v>437</v>
      </c>
      <c r="G155" s="168" t="s">
        <v>370</v>
      </c>
      <c r="H155" s="169">
        <v>4</v>
      </c>
      <c r="I155" s="170"/>
      <c r="J155" s="171">
        <f>ROUND(I155*H155,2)</f>
        <v>0</v>
      </c>
      <c r="K155" s="172"/>
      <c r="L155" s="173"/>
      <c r="M155" s="174" t="s">
        <v>19</v>
      </c>
      <c r="N155" s="175" t="s">
        <v>45</v>
      </c>
      <c r="P155" s="131">
        <f>O155*H155</f>
        <v>0</v>
      </c>
      <c r="Q155" s="131">
        <v>0</v>
      </c>
      <c r="R155" s="131">
        <f>Q155*H155</f>
        <v>0</v>
      </c>
      <c r="S155" s="131">
        <v>0</v>
      </c>
      <c r="T155" s="132">
        <f>S155*H155</f>
        <v>0</v>
      </c>
      <c r="AR155" s="133" t="s">
        <v>171</v>
      </c>
      <c r="AT155" s="133" t="s">
        <v>314</v>
      </c>
      <c r="AU155" s="133" t="s">
        <v>84</v>
      </c>
      <c r="AY155" s="16" t="s">
        <v>139</v>
      </c>
      <c r="BE155" s="134">
        <f>IF(N155="základní",J155,0)</f>
        <v>0</v>
      </c>
      <c r="BF155" s="134">
        <f>IF(N155="snížená",J155,0)</f>
        <v>0</v>
      </c>
      <c r="BG155" s="134">
        <f>IF(N155="zákl. přenesená",J155,0)</f>
        <v>0</v>
      </c>
      <c r="BH155" s="134">
        <f>IF(N155="sníž. přenesená",J155,0)</f>
        <v>0</v>
      </c>
      <c r="BI155" s="134">
        <f>IF(N155="nulová",J155,0)</f>
        <v>0</v>
      </c>
      <c r="BJ155" s="16" t="s">
        <v>82</v>
      </c>
      <c r="BK155" s="134">
        <f>ROUND(I155*H155,2)</f>
        <v>0</v>
      </c>
      <c r="BL155" s="16" t="s">
        <v>144</v>
      </c>
      <c r="BM155" s="133" t="s">
        <v>438</v>
      </c>
    </row>
    <row r="156" spans="2:65" s="1" customFormat="1" ht="11.25">
      <c r="B156" s="31"/>
      <c r="D156" s="135" t="s">
        <v>146</v>
      </c>
      <c r="F156" s="136" t="s">
        <v>437</v>
      </c>
      <c r="I156" s="137"/>
      <c r="L156" s="31"/>
      <c r="M156" s="138"/>
      <c r="T156" s="52"/>
      <c r="AT156" s="16" t="s">
        <v>146</v>
      </c>
      <c r="AU156" s="16" t="s">
        <v>84</v>
      </c>
    </row>
    <row r="157" spans="2:65" s="1" customFormat="1" ht="16.5" customHeight="1">
      <c r="B157" s="31"/>
      <c r="C157" s="165" t="s">
        <v>439</v>
      </c>
      <c r="D157" s="165" t="s">
        <v>314</v>
      </c>
      <c r="E157" s="166" t="s">
        <v>440</v>
      </c>
      <c r="F157" s="167" t="s">
        <v>441</v>
      </c>
      <c r="G157" s="168" t="s">
        <v>370</v>
      </c>
      <c r="H157" s="169">
        <v>6</v>
      </c>
      <c r="I157" s="170"/>
      <c r="J157" s="171">
        <f>ROUND(I157*H157,2)</f>
        <v>0</v>
      </c>
      <c r="K157" s="172"/>
      <c r="L157" s="173"/>
      <c r="M157" s="174" t="s">
        <v>19</v>
      </c>
      <c r="N157" s="175" t="s">
        <v>45</v>
      </c>
      <c r="P157" s="131">
        <f>O157*H157</f>
        <v>0</v>
      </c>
      <c r="Q157" s="131">
        <v>0</v>
      </c>
      <c r="R157" s="131">
        <f>Q157*H157</f>
        <v>0</v>
      </c>
      <c r="S157" s="131">
        <v>0</v>
      </c>
      <c r="T157" s="132">
        <f>S157*H157</f>
        <v>0</v>
      </c>
      <c r="AR157" s="133" t="s">
        <v>171</v>
      </c>
      <c r="AT157" s="133" t="s">
        <v>314</v>
      </c>
      <c r="AU157" s="133" t="s">
        <v>84</v>
      </c>
      <c r="AY157" s="16" t="s">
        <v>139</v>
      </c>
      <c r="BE157" s="134">
        <f>IF(N157="základní",J157,0)</f>
        <v>0</v>
      </c>
      <c r="BF157" s="134">
        <f>IF(N157="snížená",J157,0)</f>
        <v>0</v>
      </c>
      <c r="BG157" s="134">
        <f>IF(N157="zákl. přenesená",J157,0)</f>
        <v>0</v>
      </c>
      <c r="BH157" s="134">
        <f>IF(N157="sníž. přenesená",J157,0)</f>
        <v>0</v>
      </c>
      <c r="BI157" s="134">
        <f>IF(N157="nulová",J157,0)</f>
        <v>0</v>
      </c>
      <c r="BJ157" s="16" t="s">
        <v>82</v>
      </c>
      <c r="BK157" s="134">
        <f>ROUND(I157*H157,2)</f>
        <v>0</v>
      </c>
      <c r="BL157" s="16" t="s">
        <v>144</v>
      </c>
      <c r="BM157" s="133" t="s">
        <v>442</v>
      </c>
    </row>
    <row r="158" spans="2:65" s="1" customFormat="1" ht="11.25">
      <c r="B158" s="31"/>
      <c r="D158" s="135" t="s">
        <v>146</v>
      </c>
      <c r="F158" s="136" t="s">
        <v>441</v>
      </c>
      <c r="I158" s="137"/>
      <c r="L158" s="31"/>
      <c r="M158" s="138"/>
      <c r="T158" s="52"/>
      <c r="AT158" s="16" t="s">
        <v>146</v>
      </c>
      <c r="AU158" s="16" t="s">
        <v>84</v>
      </c>
    </row>
    <row r="159" spans="2:65" s="1" customFormat="1" ht="16.5" customHeight="1">
      <c r="B159" s="31"/>
      <c r="C159" s="165" t="s">
        <v>443</v>
      </c>
      <c r="D159" s="165" t="s">
        <v>314</v>
      </c>
      <c r="E159" s="166" t="s">
        <v>444</v>
      </c>
      <c r="F159" s="167" t="s">
        <v>445</v>
      </c>
      <c r="G159" s="168" t="s">
        <v>370</v>
      </c>
      <c r="H159" s="169">
        <v>3</v>
      </c>
      <c r="I159" s="170"/>
      <c r="J159" s="171">
        <f>ROUND(I159*H159,2)</f>
        <v>0</v>
      </c>
      <c r="K159" s="172"/>
      <c r="L159" s="173"/>
      <c r="M159" s="174" t="s">
        <v>19</v>
      </c>
      <c r="N159" s="175" t="s">
        <v>45</v>
      </c>
      <c r="P159" s="131">
        <f>O159*H159</f>
        <v>0</v>
      </c>
      <c r="Q159" s="131">
        <v>0</v>
      </c>
      <c r="R159" s="131">
        <f>Q159*H159</f>
        <v>0</v>
      </c>
      <c r="S159" s="131">
        <v>0</v>
      </c>
      <c r="T159" s="132">
        <f>S159*H159</f>
        <v>0</v>
      </c>
      <c r="AR159" s="133" t="s">
        <v>171</v>
      </c>
      <c r="AT159" s="133" t="s">
        <v>314</v>
      </c>
      <c r="AU159" s="133" t="s">
        <v>84</v>
      </c>
      <c r="AY159" s="16" t="s">
        <v>139</v>
      </c>
      <c r="BE159" s="134">
        <f>IF(N159="základní",J159,0)</f>
        <v>0</v>
      </c>
      <c r="BF159" s="134">
        <f>IF(N159="snížená",J159,0)</f>
        <v>0</v>
      </c>
      <c r="BG159" s="134">
        <f>IF(N159="zákl. přenesená",J159,0)</f>
        <v>0</v>
      </c>
      <c r="BH159" s="134">
        <f>IF(N159="sníž. přenesená",J159,0)</f>
        <v>0</v>
      </c>
      <c r="BI159" s="134">
        <f>IF(N159="nulová",J159,0)</f>
        <v>0</v>
      </c>
      <c r="BJ159" s="16" t="s">
        <v>82</v>
      </c>
      <c r="BK159" s="134">
        <f>ROUND(I159*H159,2)</f>
        <v>0</v>
      </c>
      <c r="BL159" s="16" t="s">
        <v>144</v>
      </c>
      <c r="BM159" s="133" t="s">
        <v>446</v>
      </c>
    </row>
    <row r="160" spans="2:65" s="1" customFormat="1" ht="11.25">
      <c r="B160" s="31"/>
      <c r="D160" s="135" t="s">
        <v>146</v>
      </c>
      <c r="F160" s="136" t="s">
        <v>445</v>
      </c>
      <c r="I160" s="137"/>
      <c r="L160" s="31"/>
      <c r="M160" s="138"/>
      <c r="T160" s="52"/>
      <c r="AT160" s="16" t="s">
        <v>146</v>
      </c>
      <c r="AU160" s="16" t="s">
        <v>84</v>
      </c>
    </row>
    <row r="161" spans="2:65" s="1" customFormat="1" ht="16.5" customHeight="1">
      <c r="B161" s="31"/>
      <c r="C161" s="165" t="s">
        <v>447</v>
      </c>
      <c r="D161" s="165" t="s">
        <v>314</v>
      </c>
      <c r="E161" s="166" t="s">
        <v>448</v>
      </c>
      <c r="F161" s="167" t="s">
        <v>449</v>
      </c>
      <c r="G161" s="168" t="s">
        <v>370</v>
      </c>
      <c r="H161" s="169">
        <v>4</v>
      </c>
      <c r="I161" s="170"/>
      <c r="J161" s="171">
        <f>ROUND(I161*H161,2)</f>
        <v>0</v>
      </c>
      <c r="K161" s="172"/>
      <c r="L161" s="173"/>
      <c r="M161" s="174" t="s">
        <v>19</v>
      </c>
      <c r="N161" s="175" t="s">
        <v>45</v>
      </c>
      <c r="P161" s="131">
        <f>O161*H161</f>
        <v>0</v>
      </c>
      <c r="Q161" s="131">
        <v>0</v>
      </c>
      <c r="R161" s="131">
        <f>Q161*H161</f>
        <v>0</v>
      </c>
      <c r="S161" s="131">
        <v>0</v>
      </c>
      <c r="T161" s="132">
        <f>S161*H161</f>
        <v>0</v>
      </c>
      <c r="AR161" s="133" t="s">
        <v>171</v>
      </c>
      <c r="AT161" s="133" t="s">
        <v>314</v>
      </c>
      <c r="AU161" s="133" t="s">
        <v>84</v>
      </c>
      <c r="AY161" s="16" t="s">
        <v>139</v>
      </c>
      <c r="BE161" s="134">
        <f>IF(N161="základní",J161,0)</f>
        <v>0</v>
      </c>
      <c r="BF161" s="134">
        <f>IF(N161="snížená",J161,0)</f>
        <v>0</v>
      </c>
      <c r="BG161" s="134">
        <f>IF(N161="zákl. přenesená",J161,0)</f>
        <v>0</v>
      </c>
      <c r="BH161" s="134">
        <f>IF(N161="sníž. přenesená",J161,0)</f>
        <v>0</v>
      </c>
      <c r="BI161" s="134">
        <f>IF(N161="nulová",J161,0)</f>
        <v>0</v>
      </c>
      <c r="BJ161" s="16" t="s">
        <v>82</v>
      </c>
      <c r="BK161" s="134">
        <f>ROUND(I161*H161,2)</f>
        <v>0</v>
      </c>
      <c r="BL161" s="16" t="s">
        <v>144</v>
      </c>
      <c r="BM161" s="133" t="s">
        <v>450</v>
      </c>
    </row>
    <row r="162" spans="2:65" s="1" customFormat="1" ht="11.25">
      <c r="B162" s="31"/>
      <c r="D162" s="135" t="s">
        <v>146</v>
      </c>
      <c r="F162" s="136" t="s">
        <v>449</v>
      </c>
      <c r="I162" s="137"/>
      <c r="L162" s="31"/>
      <c r="M162" s="138"/>
      <c r="T162" s="52"/>
      <c r="AT162" s="16" t="s">
        <v>146</v>
      </c>
      <c r="AU162" s="16" t="s">
        <v>84</v>
      </c>
    </row>
    <row r="163" spans="2:65" s="1" customFormat="1" ht="16.5" customHeight="1">
      <c r="B163" s="31"/>
      <c r="C163" s="165" t="s">
        <v>451</v>
      </c>
      <c r="D163" s="165" t="s">
        <v>314</v>
      </c>
      <c r="E163" s="166" t="s">
        <v>452</v>
      </c>
      <c r="F163" s="167" t="s">
        <v>453</v>
      </c>
      <c r="G163" s="168" t="s">
        <v>370</v>
      </c>
      <c r="H163" s="169">
        <v>6</v>
      </c>
      <c r="I163" s="170"/>
      <c r="J163" s="171">
        <f>ROUND(I163*H163,2)</f>
        <v>0</v>
      </c>
      <c r="K163" s="172"/>
      <c r="L163" s="173"/>
      <c r="M163" s="174" t="s">
        <v>19</v>
      </c>
      <c r="N163" s="175" t="s">
        <v>45</v>
      </c>
      <c r="P163" s="131">
        <f>O163*H163</f>
        <v>0</v>
      </c>
      <c r="Q163" s="131">
        <v>0</v>
      </c>
      <c r="R163" s="131">
        <f>Q163*H163</f>
        <v>0</v>
      </c>
      <c r="S163" s="131">
        <v>0</v>
      </c>
      <c r="T163" s="132">
        <f>S163*H163</f>
        <v>0</v>
      </c>
      <c r="AR163" s="133" t="s">
        <v>171</v>
      </c>
      <c r="AT163" s="133" t="s">
        <v>314</v>
      </c>
      <c r="AU163" s="133" t="s">
        <v>84</v>
      </c>
      <c r="AY163" s="16" t="s">
        <v>139</v>
      </c>
      <c r="BE163" s="134">
        <f>IF(N163="základní",J163,0)</f>
        <v>0</v>
      </c>
      <c r="BF163" s="134">
        <f>IF(N163="snížená",J163,0)</f>
        <v>0</v>
      </c>
      <c r="BG163" s="134">
        <f>IF(N163="zákl. přenesená",J163,0)</f>
        <v>0</v>
      </c>
      <c r="BH163" s="134">
        <f>IF(N163="sníž. přenesená",J163,0)</f>
        <v>0</v>
      </c>
      <c r="BI163" s="134">
        <f>IF(N163="nulová",J163,0)</f>
        <v>0</v>
      </c>
      <c r="BJ163" s="16" t="s">
        <v>82</v>
      </c>
      <c r="BK163" s="134">
        <f>ROUND(I163*H163,2)</f>
        <v>0</v>
      </c>
      <c r="BL163" s="16" t="s">
        <v>144</v>
      </c>
      <c r="BM163" s="133" t="s">
        <v>454</v>
      </c>
    </row>
    <row r="164" spans="2:65" s="1" customFormat="1" ht="11.25">
      <c r="B164" s="31"/>
      <c r="D164" s="135" t="s">
        <v>146</v>
      </c>
      <c r="F164" s="136" t="s">
        <v>453</v>
      </c>
      <c r="I164" s="137"/>
      <c r="L164" s="31"/>
      <c r="M164" s="138"/>
      <c r="T164" s="52"/>
      <c r="AT164" s="16" t="s">
        <v>146</v>
      </c>
      <c r="AU164" s="16" t="s">
        <v>84</v>
      </c>
    </row>
    <row r="165" spans="2:65" s="1" customFormat="1" ht="16.5" customHeight="1">
      <c r="B165" s="31"/>
      <c r="C165" s="165" t="s">
        <v>455</v>
      </c>
      <c r="D165" s="165" t="s">
        <v>314</v>
      </c>
      <c r="E165" s="166" t="s">
        <v>456</v>
      </c>
      <c r="F165" s="167" t="s">
        <v>457</v>
      </c>
      <c r="G165" s="168" t="s">
        <v>370</v>
      </c>
      <c r="H165" s="169">
        <v>2</v>
      </c>
      <c r="I165" s="170"/>
      <c r="J165" s="171">
        <f>ROUND(I165*H165,2)</f>
        <v>0</v>
      </c>
      <c r="K165" s="172"/>
      <c r="L165" s="173"/>
      <c r="M165" s="174" t="s">
        <v>19</v>
      </c>
      <c r="N165" s="175" t="s">
        <v>45</v>
      </c>
      <c r="P165" s="131">
        <f>O165*H165</f>
        <v>0</v>
      </c>
      <c r="Q165" s="131">
        <v>0</v>
      </c>
      <c r="R165" s="131">
        <f>Q165*H165</f>
        <v>0</v>
      </c>
      <c r="S165" s="131">
        <v>0</v>
      </c>
      <c r="T165" s="132">
        <f>S165*H165</f>
        <v>0</v>
      </c>
      <c r="AR165" s="133" t="s">
        <v>171</v>
      </c>
      <c r="AT165" s="133" t="s">
        <v>314</v>
      </c>
      <c r="AU165" s="133" t="s">
        <v>84</v>
      </c>
      <c r="AY165" s="16" t="s">
        <v>139</v>
      </c>
      <c r="BE165" s="134">
        <f>IF(N165="základní",J165,0)</f>
        <v>0</v>
      </c>
      <c r="BF165" s="134">
        <f>IF(N165="snížená",J165,0)</f>
        <v>0</v>
      </c>
      <c r="BG165" s="134">
        <f>IF(N165="zákl. přenesená",J165,0)</f>
        <v>0</v>
      </c>
      <c r="BH165" s="134">
        <f>IF(N165="sníž. přenesená",J165,0)</f>
        <v>0</v>
      </c>
      <c r="BI165" s="134">
        <f>IF(N165="nulová",J165,0)</f>
        <v>0</v>
      </c>
      <c r="BJ165" s="16" t="s">
        <v>82</v>
      </c>
      <c r="BK165" s="134">
        <f>ROUND(I165*H165,2)</f>
        <v>0</v>
      </c>
      <c r="BL165" s="16" t="s">
        <v>144</v>
      </c>
      <c r="BM165" s="133" t="s">
        <v>458</v>
      </c>
    </row>
    <row r="166" spans="2:65" s="1" customFormat="1" ht="11.25">
      <c r="B166" s="31"/>
      <c r="D166" s="135" t="s">
        <v>146</v>
      </c>
      <c r="F166" s="136" t="s">
        <v>457</v>
      </c>
      <c r="I166" s="137"/>
      <c r="L166" s="31"/>
      <c r="M166" s="138"/>
      <c r="T166" s="52"/>
      <c r="AT166" s="16" t="s">
        <v>146</v>
      </c>
      <c r="AU166" s="16" t="s">
        <v>84</v>
      </c>
    </row>
    <row r="167" spans="2:65" s="1" customFormat="1" ht="16.5" customHeight="1">
      <c r="B167" s="31"/>
      <c r="C167" s="165" t="s">
        <v>459</v>
      </c>
      <c r="D167" s="165" t="s">
        <v>314</v>
      </c>
      <c r="E167" s="166" t="s">
        <v>460</v>
      </c>
      <c r="F167" s="167" t="s">
        <v>461</v>
      </c>
      <c r="G167" s="168" t="s">
        <v>370</v>
      </c>
      <c r="H167" s="169">
        <v>7</v>
      </c>
      <c r="I167" s="170"/>
      <c r="J167" s="171">
        <f>ROUND(I167*H167,2)</f>
        <v>0</v>
      </c>
      <c r="K167" s="172"/>
      <c r="L167" s="173"/>
      <c r="M167" s="174" t="s">
        <v>19</v>
      </c>
      <c r="N167" s="175" t="s">
        <v>45</v>
      </c>
      <c r="P167" s="131">
        <f>O167*H167</f>
        <v>0</v>
      </c>
      <c r="Q167" s="131">
        <v>0</v>
      </c>
      <c r="R167" s="131">
        <f>Q167*H167</f>
        <v>0</v>
      </c>
      <c r="S167" s="131">
        <v>0</v>
      </c>
      <c r="T167" s="132">
        <f>S167*H167</f>
        <v>0</v>
      </c>
      <c r="AR167" s="133" t="s">
        <v>171</v>
      </c>
      <c r="AT167" s="133" t="s">
        <v>314</v>
      </c>
      <c r="AU167" s="133" t="s">
        <v>84</v>
      </c>
      <c r="AY167" s="16" t="s">
        <v>139</v>
      </c>
      <c r="BE167" s="134">
        <f>IF(N167="základní",J167,0)</f>
        <v>0</v>
      </c>
      <c r="BF167" s="134">
        <f>IF(N167="snížená",J167,0)</f>
        <v>0</v>
      </c>
      <c r="BG167" s="134">
        <f>IF(N167="zákl. přenesená",J167,0)</f>
        <v>0</v>
      </c>
      <c r="BH167" s="134">
        <f>IF(N167="sníž. přenesená",J167,0)</f>
        <v>0</v>
      </c>
      <c r="BI167" s="134">
        <f>IF(N167="nulová",J167,0)</f>
        <v>0</v>
      </c>
      <c r="BJ167" s="16" t="s">
        <v>82</v>
      </c>
      <c r="BK167" s="134">
        <f>ROUND(I167*H167,2)</f>
        <v>0</v>
      </c>
      <c r="BL167" s="16" t="s">
        <v>144</v>
      </c>
      <c r="BM167" s="133" t="s">
        <v>462</v>
      </c>
    </row>
    <row r="168" spans="2:65" s="1" customFormat="1" ht="11.25">
      <c r="B168" s="31"/>
      <c r="D168" s="135" t="s">
        <v>146</v>
      </c>
      <c r="F168" s="136" t="s">
        <v>461</v>
      </c>
      <c r="I168" s="137"/>
      <c r="L168" s="31"/>
      <c r="M168" s="138"/>
      <c r="T168" s="52"/>
      <c r="AT168" s="16" t="s">
        <v>146</v>
      </c>
      <c r="AU168" s="16" t="s">
        <v>84</v>
      </c>
    </row>
    <row r="169" spans="2:65" s="1" customFormat="1" ht="16.5" customHeight="1">
      <c r="B169" s="31"/>
      <c r="C169" s="165" t="s">
        <v>463</v>
      </c>
      <c r="D169" s="165" t="s">
        <v>314</v>
      </c>
      <c r="E169" s="166" t="s">
        <v>464</v>
      </c>
      <c r="F169" s="167" t="s">
        <v>465</v>
      </c>
      <c r="G169" s="168" t="s">
        <v>370</v>
      </c>
      <c r="H169" s="169">
        <v>80</v>
      </c>
      <c r="I169" s="170"/>
      <c r="J169" s="171">
        <f>ROUND(I169*H169,2)</f>
        <v>0</v>
      </c>
      <c r="K169" s="172"/>
      <c r="L169" s="173"/>
      <c r="M169" s="174" t="s">
        <v>19</v>
      </c>
      <c r="N169" s="175" t="s">
        <v>45</v>
      </c>
      <c r="P169" s="131">
        <f>O169*H169</f>
        <v>0</v>
      </c>
      <c r="Q169" s="131">
        <v>0</v>
      </c>
      <c r="R169" s="131">
        <f>Q169*H169</f>
        <v>0</v>
      </c>
      <c r="S169" s="131">
        <v>0</v>
      </c>
      <c r="T169" s="132">
        <f>S169*H169</f>
        <v>0</v>
      </c>
      <c r="AR169" s="133" t="s">
        <v>171</v>
      </c>
      <c r="AT169" s="133" t="s">
        <v>314</v>
      </c>
      <c r="AU169" s="133" t="s">
        <v>84</v>
      </c>
      <c r="AY169" s="16" t="s">
        <v>139</v>
      </c>
      <c r="BE169" s="134">
        <f>IF(N169="základní",J169,0)</f>
        <v>0</v>
      </c>
      <c r="BF169" s="134">
        <f>IF(N169="snížená",J169,0)</f>
        <v>0</v>
      </c>
      <c r="BG169" s="134">
        <f>IF(N169="zákl. přenesená",J169,0)</f>
        <v>0</v>
      </c>
      <c r="BH169" s="134">
        <f>IF(N169="sníž. přenesená",J169,0)</f>
        <v>0</v>
      </c>
      <c r="BI169" s="134">
        <f>IF(N169="nulová",J169,0)</f>
        <v>0</v>
      </c>
      <c r="BJ169" s="16" t="s">
        <v>82</v>
      </c>
      <c r="BK169" s="134">
        <f>ROUND(I169*H169,2)</f>
        <v>0</v>
      </c>
      <c r="BL169" s="16" t="s">
        <v>144</v>
      </c>
      <c r="BM169" s="133" t="s">
        <v>466</v>
      </c>
    </row>
    <row r="170" spans="2:65" s="1" customFormat="1" ht="11.25">
      <c r="B170" s="31"/>
      <c r="D170" s="135" t="s">
        <v>146</v>
      </c>
      <c r="F170" s="136" t="s">
        <v>465</v>
      </c>
      <c r="I170" s="137"/>
      <c r="L170" s="31"/>
      <c r="M170" s="138"/>
      <c r="T170" s="52"/>
      <c r="AT170" s="16" t="s">
        <v>146</v>
      </c>
      <c r="AU170" s="16" t="s">
        <v>84</v>
      </c>
    </row>
    <row r="171" spans="2:65" s="1" customFormat="1" ht="16.5" customHeight="1">
      <c r="B171" s="31"/>
      <c r="C171" s="165" t="s">
        <v>467</v>
      </c>
      <c r="D171" s="165" t="s">
        <v>314</v>
      </c>
      <c r="E171" s="166" t="s">
        <v>468</v>
      </c>
      <c r="F171" s="167" t="s">
        <v>469</v>
      </c>
      <c r="G171" s="168" t="s">
        <v>370</v>
      </c>
      <c r="H171" s="169">
        <v>100</v>
      </c>
      <c r="I171" s="170"/>
      <c r="J171" s="171">
        <f>ROUND(I171*H171,2)</f>
        <v>0</v>
      </c>
      <c r="K171" s="172"/>
      <c r="L171" s="173"/>
      <c r="M171" s="174" t="s">
        <v>19</v>
      </c>
      <c r="N171" s="175" t="s">
        <v>45</v>
      </c>
      <c r="P171" s="131">
        <f>O171*H171</f>
        <v>0</v>
      </c>
      <c r="Q171" s="131">
        <v>0</v>
      </c>
      <c r="R171" s="131">
        <f>Q171*H171</f>
        <v>0</v>
      </c>
      <c r="S171" s="131">
        <v>0</v>
      </c>
      <c r="T171" s="132">
        <f>S171*H171</f>
        <v>0</v>
      </c>
      <c r="AR171" s="133" t="s">
        <v>171</v>
      </c>
      <c r="AT171" s="133" t="s">
        <v>314</v>
      </c>
      <c r="AU171" s="133" t="s">
        <v>84</v>
      </c>
      <c r="AY171" s="16" t="s">
        <v>139</v>
      </c>
      <c r="BE171" s="134">
        <f>IF(N171="základní",J171,0)</f>
        <v>0</v>
      </c>
      <c r="BF171" s="134">
        <f>IF(N171="snížená",J171,0)</f>
        <v>0</v>
      </c>
      <c r="BG171" s="134">
        <f>IF(N171="zákl. přenesená",J171,0)</f>
        <v>0</v>
      </c>
      <c r="BH171" s="134">
        <f>IF(N171="sníž. přenesená",J171,0)</f>
        <v>0</v>
      </c>
      <c r="BI171" s="134">
        <f>IF(N171="nulová",J171,0)</f>
        <v>0</v>
      </c>
      <c r="BJ171" s="16" t="s">
        <v>82</v>
      </c>
      <c r="BK171" s="134">
        <f>ROUND(I171*H171,2)</f>
        <v>0</v>
      </c>
      <c r="BL171" s="16" t="s">
        <v>144</v>
      </c>
      <c r="BM171" s="133" t="s">
        <v>470</v>
      </c>
    </row>
    <row r="172" spans="2:65" s="1" customFormat="1" ht="11.25">
      <c r="B172" s="31"/>
      <c r="D172" s="135" t="s">
        <v>146</v>
      </c>
      <c r="F172" s="136" t="s">
        <v>469</v>
      </c>
      <c r="I172" s="137"/>
      <c r="L172" s="31"/>
      <c r="M172" s="138"/>
      <c r="T172" s="52"/>
      <c r="AT172" s="16" t="s">
        <v>146</v>
      </c>
      <c r="AU172" s="16" t="s">
        <v>84</v>
      </c>
    </row>
    <row r="173" spans="2:65" s="1" customFormat="1" ht="16.5" customHeight="1">
      <c r="B173" s="31"/>
      <c r="C173" s="165" t="s">
        <v>471</v>
      </c>
      <c r="D173" s="165" t="s">
        <v>314</v>
      </c>
      <c r="E173" s="166" t="s">
        <v>472</v>
      </c>
      <c r="F173" s="167" t="s">
        <v>473</v>
      </c>
      <c r="G173" s="168" t="s">
        <v>370</v>
      </c>
      <c r="H173" s="169">
        <v>160</v>
      </c>
      <c r="I173" s="170"/>
      <c r="J173" s="171">
        <f>ROUND(I173*H173,2)</f>
        <v>0</v>
      </c>
      <c r="K173" s="172"/>
      <c r="L173" s="173"/>
      <c r="M173" s="174" t="s">
        <v>19</v>
      </c>
      <c r="N173" s="175" t="s">
        <v>45</v>
      </c>
      <c r="P173" s="131">
        <f>O173*H173</f>
        <v>0</v>
      </c>
      <c r="Q173" s="131">
        <v>0</v>
      </c>
      <c r="R173" s="131">
        <f>Q173*H173</f>
        <v>0</v>
      </c>
      <c r="S173" s="131">
        <v>0</v>
      </c>
      <c r="T173" s="132">
        <f>S173*H173</f>
        <v>0</v>
      </c>
      <c r="AR173" s="133" t="s">
        <v>171</v>
      </c>
      <c r="AT173" s="133" t="s">
        <v>314</v>
      </c>
      <c r="AU173" s="133" t="s">
        <v>84</v>
      </c>
      <c r="AY173" s="16" t="s">
        <v>139</v>
      </c>
      <c r="BE173" s="134">
        <f>IF(N173="základní",J173,0)</f>
        <v>0</v>
      </c>
      <c r="BF173" s="134">
        <f>IF(N173="snížená",J173,0)</f>
        <v>0</v>
      </c>
      <c r="BG173" s="134">
        <f>IF(N173="zákl. přenesená",J173,0)</f>
        <v>0</v>
      </c>
      <c r="BH173" s="134">
        <f>IF(N173="sníž. přenesená",J173,0)</f>
        <v>0</v>
      </c>
      <c r="BI173" s="134">
        <f>IF(N173="nulová",J173,0)</f>
        <v>0</v>
      </c>
      <c r="BJ173" s="16" t="s">
        <v>82</v>
      </c>
      <c r="BK173" s="134">
        <f>ROUND(I173*H173,2)</f>
        <v>0</v>
      </c>
      <c r="BL173" s="16" t="s">
        <v>144</v>
      </c>
      <c r="BM173" s="133" t="s">
        <v>474</v>
      </c>
    </row>
    <row r="174" spans="2:65" s="1" customFormat="1" ht="11.25">
      <c r="B174" s="31"/>
      <c r="D174" s="135" t="s">
        <v>146</v>
      </c>
      <c r="F174" s="136" t="s">
        <v>473</v>
      </c>
      <c r="I174" s="137"/>
      <c r="L174" s="31"/>
      <c r="M174" s="138"/>
      <c r="T174" s="52"/>
      <c r="AT174" s="16" t="s">
        <v>146</v>
      </c>
      <c r="AU174" s="16" t="s">
        <v>84</v>
      </c>
    </row>
    <row r="175" spans="2:65" s="1" customFormat="1" ht="16.5" customHeight="1">
      <c r="B175" s="31"/>
      <c r="C175" s="165" t="s">
        <v>475</v>
      </c>
      <c r="D175" s="165" t="s">
        <v>314</v>
      </c>
      <c r="E175" s="166" t="s">
        <v>476</v>
      </c>
      <c r="F175" s="167" t="s">
        <v>477</v>
      </c>
      <c r="G175" s="168" t="s">
        <v>370</v>
      </c>
      <c r="H175" s="169">
        <v>70</v>
      </c>
      <c r="I175" s="170"/>
      <c r="J175" s="171">
        <f>ROUND(I175*H175,2)</f>
        <v>0</v>
      </c>
      <c r="K175" s="172"/>
      <c r="L175" s="173"/>
      <c r="M175" s="174" t="s">
        <v>19</v>
      </c>
      <c r="N175" s="175" t="s">
        <v>45</v>
      </c>
      <c r="P175" s="131">
        <f>O175*H175</f>
        <v>0</v>
      </c>
      <c r="Q175" s="131">
        <v>0</v>
      </c>
      <c r="R175" s="131">
        <f>Q175*H175</f>
        <v>0</v>
      </c>
      <c r="S175" s="131">
        <v>0</v>
      </c>
      <c r="T175" s="132">
        <f>S175*H175</f>
        <v>0</v>
      </c>
      <c r="AR175" s="133" t="s">
        <v>171</v>
      </c>
      <c r="AT175" s="133" t="s">
        <v>314</v>
      </c>
      <c r="AU175" s="133" t="s">
        <v>84</v>
      </c>
      <c r="AY175" s="16" t="s">
        <v>139</v>
      </c>
      <c r="BE175" s="134">
        <f>IF(N175="základní",J175,0)</f>
        <v>0</v>
      </c>
      <c r="BF175" s="134">
        <f>IF(N175="snížená",J175,0)</f>
        <v>0</v>
      </c>
      <c r="BG175" s="134">
        <f>IF(N175="zákl. přenesená",J175,0)</f>
        <v>0</v>
      </c>
      <c r="BH175" s="134">
        <f>IF(N175="sníž. přenesená",J175,0)</f>
        <v>0</v>
      </c>
      <c r="BI175" s="134">
        <f>IF(N175="nulová",J175,0)</f>
        <v>0</v>
      </c>
      <c r="BJ175" s="16" t="s">
        <v>82</v>
      </c>
      <c r="BK175" s="134">
        <f>ROUND(I175*H175,2)</f>
        <v>0</v>
      </c>
      <c r="BL175" s="16" t="s">
        <v>144</v>
      </c>
      <c r="BM175" s="133" t="s">
        <v>478</v>
      </c>
    </row>
    <row r="176" spans="2:65" s="1" customFormat="1" ht="11.25">
      <c r="B176" s="31"/>
      <c r="D176" s="135" t="s">
        <v>146</v>
      </c>
      <c r="F176" s="136" t="s">
        <v>477</v>
      </c>
      <c r="I176" s="137"/>
      <c r="L176" s="31"/>
      <c r="M176" s="138"/>
      <c r="T176" s="52"/>
      <c r="AT176" s="16" t="s">
        <v>146</v>
      </c>
      <c r="AU176" s="16" t="s">
        <v>84</v>
      </c>
    </row>
    <row r="177" spans="2:65" s="1" customFormat="1" ht="16.5" customHeight="1">
      <c r="B177" s="31"/>
      <c r="C177" s="165" t="s">
        <v>479</v>
      </c>
      <c r="D177" s="165" t="s">
        <v>314</v>
      </c>
      <c r="E177" s="166" t="s">
        <v>480</v>
      </c>
      <c r="F177" s="167" t="s">
        <v>481</v>
      </c>
      <c r="G177" s="168" t="s">
        <v>370</v>
      </c>
      <c r="H177" s="169">
        <v>70</v>
      </c>
      <c r="I177" s="170"/>
      <c r="J177" s="171">
        <f>ROUND(I177*H177,2)</f>
        <v>0</v>
      </c>
      <c r="K177" s="172"/>
      <c r="L177" s="173"/>
      <c r="M177" s="174" t="s">
        <v>19</v>
      </c>
      <c r="N177" s="175" t="s">
        <v>45</v>
      </c>
      <c r="P177" s="131">
        <f>O177*H177</f>
        <v>0</v>
      </c>
      <c r="Q177" s="131">
        <v>0</v>
      </c>
      <c r="R177" s="131">
        <f>Q177*H177</f>
        <v>0</v>
      </c>
      <c r="S177" s="131">
        <v>0</v>
      </c>
      <c r="T177" s="132">
        <f>S177*H177</f>
        <v>0</v>
      </c>
      <c r="AR177" s="133" t="s">
        <v>171</v>
      </c>
      <c r="AT177" s="133" t="s">
        <v>314</v>
      </c>
      <c r="AU177" s="133" t="s">
        <v>84</v>
      </c>
      <c r="AY177" s="16" t="s">
        <v>139</v>
      </c>
      <c r="BE177" s="134">
        <f>IF(N177="základní",J177,0)</f>
        <v>0</v>
      </c>
      <c r="BF177" s="134">
        <f>IF(N177="snížená",J177,0)</f>
        <v>0</v>
      </c>
      <c r="BG177" s="134">
        <f>IF(N177="zákl. přenesená",J177,0)</f>
        <v>0</v>
      </c>
      <c r="BH177" s="134">
        <f>IF(N177="sníž. přenesená",J177,0)</f>
        <v>0</v>
      </c>
      <c r="BI177" s="134">
        <f>IF(N177="nulová",J177,0)</f>
        <v>0</v>
      </c>
      <c r="BJ177" s="16" t="s">
        <v>82</v>
      </c>
      <c r="BK177" s="134">
        <f>ROUND(I177*H177,2)</f>
        <v>0</v>
      </c>
      <c r="BL177" s="16" t="s">
        <v>144</v>
      </c>
      <c r="BM177" s="133" t="s">
        <v>482</v>
      </c>
    </row>
    <row r="178" spans="2:65" s="1" customFormat="1" ht="11.25">
      <c r="B178" s="31"/>
      <c r="D178" s="135" t="s">
        <v>146</v>
      </c>
      <c r="F178" s="136" t="s">
        <v>481</v>
      </c>
      <c r="I178" s="137"/>
      <c r="L178" s="31"/>
      <c r="M178" s="138"/>
      <c r="T178" s="52"/>
      <c r="AT178" s="16" t="s">
        <v>146</v>
      </c>
      <c r="AU178" s="16" t="s">
        <v>84</v>
      </c>
    </row>
    <row r="179" spans="2:65" s="1" customFormat="1" ht="16.5" customHeight="1">
      <c r="B179" s="31"/>
      <c r="C179" s="165" t="s">
        <v>483</v>
      </c>
      <c r="D179" s="165" t="s">
        <v>314</v>
      </c>
      <c r="E179" s="166" t="s">
        <v>484</v>
      </c>
      <c r="F179" s="167" t="s">
        <v>485</v>
      </c>
      <c r="G179" s="168" t="s">
        <v>370</v>
      </c>
      <c r="H179" s="169">
        <v>220</v>
      </c>
      <c r="I179" s="170"/>
      <c r="J179" s="171">
        <f>ROUND(I179*H179,2)</f>
        <v>0</v>
      </c>
      <c r="K179" s="172"/>
      <c r="L179" s="173"/>
      <c r="M179" s="174" t="s">
        <v>19</v>
      </c>
      <c r="N179" s="175" t="s">
        <v>45</v>
      </c>
      <c r="P179" s="131">
        <f>O179*H179</f>
        <v>0</v>
      </c>
      <c r="Q179" s="131">
        <v>0</v>
      </c>
      <c r="R179" s="131">
        <f>Q179*H179</f>
        <v>0</v>
      </c>
      <c r="S179" s="131">
        <v>0</v>
      </c>
      <c r="T179" s="132">
        <f>S179*H179</f>
        <v>0</v>
      </c>
      <c r="AR179" s="133" t="s">
        <v>171</v>
      </c>
      <c r="AT179" s="133" t="s">
        <v>314</v>
      </c>
      <c r="AU179" s="133" t="s">
        <v>84</v>
      </c>
      <c r="AY179" s="16" t="s">
        <v>139</v>
      </c>
      <c r="BE179" s="134">
        <f>IF(N179="základní",J179,0)</f>
        <v>0</v>
      </c>
      <c r="BF179" s="134">
        <f>IF(N179="snížená",J179,0)</f>
        <v>0</v>
      </c>
      <c r="BG179" s="134">
        <f>IF(N179="zákl. přenesená",J179,0)</f>
        <v>0</v>
      </c>
      <c r="BH179" s="134">
        <f>IF(N179="sníž. přenesená",J179,0)</f>
        <v>0</v>
      </c>
      <c r="BI179" s="134">
        <f>IF(N179="nulová",J179,0)</f>
        <v>0</v>
      </c>
      <c r="BJ179" s="16" t="s">
        <v>82</v>
      </c>
      <c r="BK179" s="134">
        <f>ROUND(I179*H179,2)</f>
        <v>0</v>
      </c>
      <c r="BL179" s="16" t="s">
        <v>144</v>
      </c>
      <c r="BM179" s="133" t="s">
        <v>486</v>
      </c>
    </row>
    <row r="180" spans="2:65" s="1" customFormat="1" ht="11.25">
      <c r="B180" s="31"/>
      <c r="D180" s="135" t="s">
        <v>146</v>
      </c>
      <c r="F180" s="136" t="s">
        <v>485</v>
      </c>
      <c r="I180" s="137"/>
      <c r="L180" s="31"/>
      <c r="M180" s="138"/>
      <c r="T180" s="52"/>
      <c r="AT180" s="16" t="s">
        <v>146</v>
      </c>
      <c r="AU180" s="16" t="s">
        <v>84</v>
      </c>
    </row>
    <row r="181" spans="2:65" s="1" customFormat="1" ht="16.5" customHeight="1">
      <c r="B181" s="31"/>
      <c r="C181" s="165" t="s">
        <v>487</v>
      </c>
      <c r="D181" s="165" t="s">
        <v>314</v>
      </c>
      <c r="E181" s="166" t="s">
        <v>488</v>
      </c>
      <c r="F181" s="167" t="s">
        <v>489</v>
      </c>
      <c r="G181" s="168" t="s">
        <v>370</v>
      </c>
      <c r="H181" s="169">
        <v>220</v>
      </c>
      <c r="I181" s="170"/>
      <c r="J181" s="171">
        <f>ROUND(I181*H181,2)</f>
        <v>0</v>
      </c>
      <c r="K181" s="172"/>
      <c r="L181" s="173"/>
      <c r="M181" s="174" t="s">
        <v>19</v>
      </c>
      <c r="N181" s="175" t="s">
        <v>45</v>
      </c>
      <c r="P181" s="131">
        <f>O181*H181</f>
        <v>0</v>
      </c>
      <c r="Q181" s="131">
        <v>0</v>
      </c>
      <c r="R181" s="131">
        <f>Q181*H181</f>
        <v>0</v>
      </c>
      <c r="S181" s="131">
        <v>0</v>
      </c>
      <c r="T181" s="132">
        <f>S181*H181</f>
        <v>0</v>
      </c>
      <c r="AR181" s="133" t="s">
        <v>171</v>
      </c>
      <c r="AT181" s="133" t="s">
        <v>314</v>
      </c>
      <c r="AU181" s="133" t="s">
        <v>84</v>
      </c>
      <c r="AY181" s="16" t="s">
        <v>139</v>
      </c>
      <c r="BE181" s="134">
        <f>IF(N181="základní",J181,0)</f>
        <v>0</v>
      </c>
      <c r="BF181" s="134">
        <f>IF(N181="snížená",J181,0)</f>
        <v>0</v>
      </c>
      <c r="BG181" s="134">
        <f>IF(N181="zákl. přenesená",J181,0)</f>
        <v>0</v>
      </c>
      <c r="BH181" s="134">
        <f>IF(N181="sníž. přenesená",J181,0)</f>
        <v>0</v>
      </c>
      <c r="BI181" s="134">
        <f>IF(N181="nulová",J181,0)</f>
        <v>0</v>
      </c>
      <c r="BJ181" s="16" t="s">
        <v>82</v>
      </c>
      <c r="BK181" s="134">
        <f>ROUND(I181*H181,2)</f>
        <v>0</v>
      </c>
      <c r="BL181" s="16" t="s">
        <v>144</v>
      </c>
      <c r="BM181" s="133" t="s">
        <v>490</v>
      </c>
    </row>
    <row r="182" spans="2:65" s="1" customFormat="1" ht="11.25">
      <c r="B182" s="31"/>
      <c r="D182" s="135" t="s">
        <v>146</v>
      </c>
      <c r="F182" s="136" t="s">
        <v>489</v>
      </c>
      <c r="I182" s="137"/>
      <c r="L182" s="31"/>
      <c r="M182" s="138"/>
      <c r="T182" s="52"/>
      <c r="AT182" s="16" t="s">
        <v>146</v>
      </c>
      <c r="AU182" s="16" t="s">
        <v>84</v>
      </c>
    </row>
    <row r="183" spans="2:65" s="1" customFormat="1" ht="16.5" customHeight="1">
      <c r="B183" s="31"/>
      <c r="C183" s="165" t="s">
        <v>491</v>
      </c>
      <c r="D183" s="165" t="s">
        <v>314</v>
      </c>
      <c r="E183" s="166" t="s">
        <v>492</v>
      </c>
      <c r="F183" s="167" t="s">
        <v>493</v>
      </c>
      <c r="G183" s="168" t="s">
        <v>370</v>
      </c>
      <c r="H183" s="169">
        <v>240</v>
      </c>
      <c r="I183" s="170"/>
      <c r="J183" s="171">
        <f>ROUND(I183*H183,2)</f>
        <v>0</v>
      </c>
      <c r="K183" s="172"/>
      <c r="L183" s="173"/>
      <c r="M183" s="174" t="s">
        <v>19</v>
      </c>
      <c r="N183" s="175" t="s">
        <v>45</v>
      </c>
      <c r="P183" s="131">
        <f>O183*H183</f>
        <v>0</v>
      </c>
      <c r="Q183" s="131">
        <v>0</v>
      </c>
      <c r="R183" s="131">
        <f>Q183*H183</f>
        <v>0</v>
      </c>
      <c r="S183" s="131">
        <v>0</v>
      </c>
      <c r="T183" s="132">
        <f>S183*H183</f>
        <v>0</v>
      </c>
      <c r="AR183" s="133" t="s">
        <v>171</v>
      </c>
      <c r="AT183" s="133" t="s">
        <v>314</v>
      </c>
      <c r="AU183" s="133" t="s">
        <v>84</v>
      </c>
      <c r="AY183" s="16" t="s">
        <v>139</v>
      </c>
      <c r="BE183" s="134">
        <f>IF(N183="základní",J183,0)</f>
        <v>0</v>
      </c>
      <c r="BF183" s="134">
        <f>IF(N183="snížená",J183,0)</f>
        <v>0</v>
      </c>
      <c r="BG183" s="134">
        <f>IF(N183="zákl. přenesená",J183,0)</f>
        <v>0</v>
      </c>
      <c r="BH183" s="134">
        <f>IF(N183="sníž. přenesená",J183,0)</f>
        <v>0</v>
      </c>
      <c r="BI183" s="134">
        <f>IF(N183="nulová",J183,0)</f>
        <v>0</v>
      </c>
      <c r="BJ183" s="16" t="s">
        <v>82</v>
      </c>
      <c r="BK183" s="134">
        <f>ROUND(I183*H183,2)</f>
        <v>0</v>
      </c>
      <c r="BL183" s="16" t="s">
        <v>144</v>
      </c>
      <c r="BM183" s="133" t="s">
        <v>494</v>
      </c>
    </row>
    <row r="184" spans="2:65" s="1" customFormat="1" ht="11.25">
      <c r="B184" s="31"/>
      <c r="D184" s="135" t="s">
        <v>146</v>
      </c>
      <c r="F184" s="136" t="s">
        <v>493</v>
      </c>
      <c r="I184" s="137"/>
      <c r="L184" s="31"/>
      <c r="M184" s="138"/>
      <c r="T184" s="52"/>
      <c r="AT184" s="16" t="s">
        <v>146</v>
      </c>
      <c r="AU184" s="16" t="s">
        <v>84</v>
      </c>
    </row>
    <row r="185" spans="2:65" s="1" customFormat="1" ht="16.5" customHeight="1">
      <c r="B185" s="31"/>
      <c r="C185" s="165" t="s">
        <v>495</v>
      </c>
      <c r="D185" s="165" t="s">
        <v>314</v>
      </c>
      <c r="E185" s="166" t="s">
        <v>496</v>
      </c>
      <c r="F185" s="167" t="s">
        <v>497</v>
      </c>
      <c r="G185" s="168" t="s">
        <v>370</v>
      </c>
      <c r="H185" s="169">
        <v>60</v>
      </c>
      <c r="I185" s="170"/>
      <c r="J185" s="171">
        <f>ROUND(I185*H185,2)</f>
        <v>0</v>
      </c>
      <c r="K185" s="172"/>
      <c r="L185" s="173"/>
      <c r="M185" s="174" t="s">
        <v>19</v>
      </c>
      <c r="N185" s="175" t="s">
        <v>45</v>
      </c>
      <c r="P185" s="131">
        <f>O185*H185</f>
        <v>0</v>
      </c>
      <c r="Q185" s="131">
        <v>0</v>
      </c>
      <c r="R185" s="131">
        <f>Q185*H185</f>
        <v>0</v>
      </c>
      <c r="S185" s="131">
        <v>0</v>
      </c>
      <c r="T185" s="132">
        <f>S185*H185</f>
        <v>0</v>
      </c>
      <c r="AR185" s="133" t="s">
        <v>171</v>
      </c>
      <c r="AT185" s="133" t="s">
        <v>314</v>
      </c>
      <c r="AU185" s="133" t="s">
        <v>84</v>
      </c>
      <c r="AY185" s="16" t="s">
        <v>139</v>
      </c>
      <c r="BE185" s="134">
        <f>IF(N185="základní",J185,0)</f>
        <v>0</v>
      </c>
      <c r="BF185" s="134">
        <f>IF(N185="snížená",J185,0)</f>
        <v>0</v>
      </c>
      <c r="BG185" s="134">
        <f>IF(N185="zákl. přenesená",J185,0)</f>
        <v>0</v>
      </c>
      <c r="BH185" s="134">
        <f>IF(N185="sníž. přenesená",J185,0)</f>
        <v>0</v>
      </c>
      <c r="BI185" s="134">
        <f>IF(N185="nulová",J185,0)</f>
        <v>0</v>
      </c>
      <c r="BJ185" s="16" t="s">
        <v>82</v>
      </c>
      <c r="BK185" s="134">
        <f>ROUND(I185*H185,2)</f>
        <v>0</v>
      </c>
      <c r="BL185" s="16" t="s">
        <v>144</v>
      </c>
      <c r="BM185" s="133" t="s">
        <v>498</v>
      </c>
    </row>
    <row r="186" spans="2:65" s="1" customFormat="1" ht="11.25">
      <c r="B186" s="31"/>
      <c r="D186" s="135" t="s">
        <v>146</v>
      </c>
      <c r="F186" s="136" t="s">
        <v>497</v>
      </c>
      <c r="I186" s="137"/>
      <c r="L186" s="31"/>
      <c r="M186" s="138"/>
      <c r="T186" s="52"/>
      <c r="AT186" s="16" t="s">
        <v>146</v>
      </c>
      <c r="AU186" s="16" t="s">
        <v>84</v>
      </c>
    </row>
    <row r="187" spans="2:65" s="1" customFormat="1" ht="16.5" customHeight="1">
      <c r="B187" s="31"/>
      <c r="C187" s="165" t="s">
        <v>499</v>
      </c>
      <c r="D187" s="165" t="s">
        <v>314</v>
      </c>
      <c r="E187" s="166" t="s">
        <v>500</v>
      </c>
      <c r="F187" s="167" t="s">
        <v>501</v>
      </c>
      <c r="G187" s="168" t="s">
        <v>370</v>
      </c>
      <c r="H187" s="169">
        <v>220</v>
      </c>
      <c r="I187" s="170"/>
      <c r="J187" s="171">
        <f>ROUND(I187*H187,2)</f>
        <v>0</v>
      </c>
      <c r="K187" s="172"/>
      <c r="L187" s="173"/>
      <c r="M187" s="174" t="s">
        <v>19</v>
      </c>
      <c r="N187" s="175" t="s">
        <v>45</v>
      </c>
      <c r="P187" s="131">
        <f>O187*H187</f>
        <v>0</v>
      </c>
      <c r="Q187" s="131">
        <v>0</v>
      </c>
      <c r="R187" s="131">
        <f>Q187*H187</f>
        <v>0</v>
      </c>
      <c r="S187" s="131">
        <v>0</v>
      </c>
      <c r="T187" s="132">
        <f>S187*H187</f>
        <v>0</v>
      </c>
      <c r="AR187" s="133" t="s">
        <v>171</v>
      </c>
      <c r="AT187" s="133" t="s">
        <v>314</v>
      </c>
      <c r="AU187" s="133" t="s">
        <v>84</v>
      </c>
      <c r="AY187" s="16" t="s">
        <v>139</v>
      </c>
      <c r="BE187" s="134">
        <f>IF(N187="základní",J187,0)</f>
        <v>0</v>
      </c>
      <c r="BF187" s="134">
        <f>IF(N187="snížená",J187,0)</f>
        <v>0</v>
      </c>
      <c r="BG187" s="134">
        <f>IF(N187="zákl. přenesená",J187,0)</f>
        <v>0</v>
      </c>
      <c r="BH187" s="134">
        <f>IF(N187="sníž. přenesená",J187,0)</f>
        <v>0</v>
      </c>
      <c r="BI187" s="134">
        <f>IF(N187="nulová",J187,0)</f>
        <v>0</v>
      </c>
      <c r="BJ187" s="16" t="s">
        <v>82</v>
      </c>
      <c r="BK187" s="134">
        <f>ROUND(I187*H187,2)</f>
        <v>0</v>
      </c>
      <c r="BL187" s="16" t="s">
        <v>144</v>
      </c>
      <c r="BM187" s="133" t="s">
        <v>502</v>
      </c>
    </row>
    <row r="188" spans="2:65" s="1" customFormat="1" ht="11.25">
      <c r="B188" s="31"/>
      <c r="D188" s="135" t="s">
        <v>146</v>
      </c>
      <c r="F188" s="136" t="s">
        <v>501</v>
      </c>
      <c r="I188" s="137"/>
      <c r="L188" s="31"/>
      <c r="M188" s="138"/>
      <c r="T188" s="52"/>
      <c r="AT188" s="16" t="s">
        <v>146</v>
      </c>
      <c r="AU188" s="16" t="s">
        <v>84</v>
      </c>
    </row>
    <row r="189" spans="2:65" s="1" customFormat="1" ht="16.5" customHeight="1">
      <c r="B189" s="31"/>
      <c r="C189" s="165" t="s">
        <v>503</v>
      </c>
      <c r="D189" s="165" t="s">
        <v>314</v>
      </c>
      <c r="E189" s="166" t="s">
        <v>504</v>
      </c>
      <c r="F189" s="167" t="s">
        <v>505</v>
      </c>
      <c r="G189" s="168" t="s">
        <v>370</v>
      </c>
      <c r="H189" s="169">
        <v>240</v>
      </c>
      <c r="I189" s="170"/>
      <c r="J189" s="171">
        <f>ROUND(I189*H189,2)</f>
        <v>0</v>
      </c>
      <c r="K189" s="172"/>
      <c r="L189" s="173"/>
      <c r="M189" s="174" t="s">
        <v>19</v>
      </c>
      <c r="N189" s="175" t="s">
        <v>45</v>
      </c>
      <c r="P189" s="131">
        <f>O189*H189</f>
        <v>0</v>
      </c>
      <c r="Q189" s="131">
        <v>0</v>
      </c>
      <c r="R189" s="131">
        <f>Q189*H189</f>
        <v>0</v>
      </c>
      <c r="S189" s="131">
        <v>0</v>
      </c>
      <c r="T189" s="132">
        <f>S189*H189</f>
        <v>0</v>
      </c>
      <c r="AR189" s="133" t="s">
        <v>171</v>
      </c>
      <c r="AT189" s="133" t="s">
        <v>314</v>
      </c>
      <c r="AU189" s="133" t="s">
        <v>84</v>
      </c>
      <c r="AY189" s="16" t="s">
        <v>139</v>
      </c>
      <c r="BE189" s="134">
        <f>IF(N189="základní",J189,0)</f>
        <v>0</v>
      </c>
      <c r="BF189" s="134">
        <f>IF(N189="snížená",J189,0)</f>
        <v>0</v>
      </c>
      <c r="BG189" s="134">
        <f>IF(N189="zákl. přenesená",J189,0)</f>
        <v>0</v>
      </c>
      <c r="BH189" s="134">
        <f>IF(N189="sníž. přenesená",J189,0)</f>
        <v>0</v>
      </c>
      <c r="BI189" s="134">
        <f>IF(N189="nulová",J189,0)</f>
        <v>0</v>
      </c>
      <c r="BJ189" s="16" t="s">
        <v>82</v>
      </c>
      <c r="BK189" s="134">
        <f>ROUND(I189*H189,2)</f>
        <v>0</v>
      </c>
      <c r="BL189" s="16" t="s">
        <v>144</v>
      </c>
      <c r="BM189" s="133" t="s">
        <v>506</v>
      </c>
    </row>
    <row r="190" spans="2:65" s="1" customFormat="1" ht="11.25">
      <c r="B190" s="31"/>
      <c r="D190" s="135" t="s">
        <v>146</v>
      </c>
      <c r="F190" s="136" t="s">
        <v>505</v>
      </c>
      <c r="I190" s="137"/>
      <c r="L190" s="31"/>
      <c r="M190" s="138"/>
      <c r="T190" s="52"/>
      <c r="AT190" s="16" t="s">
        <v>146</v>
      </c>
      <c r="AU190" s="16" t="s">
        <v>84</v>
      </c>
    </row>
    <row r="191" spans="2:65" s="1" customFormat="1" ht="16.5" customHeight="1">
      <c r="B191" s="31"/>
      <c r="C191" s="165" t="s">
        <v>507</v>
      </c>
      <c r="D191" s="165" t="s">
        <v>314</v>
      </c>
      <c r="E191" s="166" t="s">
        <v>508</v>
      </c>
      <c r="F191" s="167" t="s">
        <v>509</v>
      </c>
      <c r="G191" s="168" t="s">
        <v>370</v>
      </c>
      <c r="H191" s="169">
        <v>240</v>
      </c>
      <c r="I191" s="170"/>
      <c r="J191" s="171">
        <f>ROUND(I191*H191,2)</f>
        <v>0</v>
      </c>
      <c r="K191" s="172"/>
      <c r="L191" s="173"/>
      <c r="M191" s="174" t="s">
        <v>19</v>
      </c>
      <c r="N191" s="175" t="s">
        <v>45</v>
      </c>
      <c r="P191" s="131">
        <f>O191*H191</f>
        <v>0</v>
      </c>
      <c r="Q191" s="131">
        <v>0</v>
      </c>
      <c r="R191" s="131">
        <f>Q191*H191</f>
        <v>0</v>
      </c>
      <c r="S191" s="131">
        <v>0</v>
      </c>
      <c r="T191" s="132">
        <f>S191*H191</f>
        <v>0</v>
      </c>
      <c r="AR191" s="133" t="s">
        <v>171</v>
      </c>
      <c r="AT191" s="133" t="s">
        <v>314</v>
      </c>
      <c r="AU191" s="133" t="s">
        <v>84</v>
      </c>
      <c r="AY191" s="16" t="s">
        <v>139</v>
      </c>
      <c r="BE191" s="134">
        <f>IF(N191="základní",J191,0)</f>
        <v>0</v>
      </c>
      <c r="BF191" s="134">
        <f>IF(N191="snížená",J191,0)</f>
        <v>0</v>
      </c>
      <c r="BG191" s="134">
        <f>IF(N191="zákl. přenesená",J191,0)</f>
        <v>0</v>
      </c>
      <c r="BH191" s="134">
        <f>IF(N191="sníž. přenesená",J191,0)</f>
        <v>0</v>
      </c>
      <c r="BI191" s="134">
        <f>IF(N191="nulová",J191,0)</f>
        <v>0</v>
      </c>
      <c r="BJ191" s="16" t="s">
        <v>82</v>
      </c>
      <c r="BK191" s="134">
        <f>ROUND(I191*H191,2)</f>
        <v>0</v>
      </c>
      <c r="BL191" s="16" t="s">
        <v>144</v>
      </c>
      <c r="BM191" s="133" t="s">
        <v>510</v>
      </c>
    </row>
    <row r="192" spans="2:65" s="1" customFormat="1" ht="11.25">
      <c r="B192" s="31"/>
      <c r="D192" s="135" t="s">
        <v>146</v>
      </c>
      <c r="F192" s="136" t="s">
        <v>509</v>
      </c>
      <c r="I192" s="137"/>
      <c r="L192" s="31"/>
      <c r="M192" s="138"/>
      <c r="T192" s="52"/>
      <c r="AT192" s="16" t="s">
        <v>146</v>
      </c>
      <c r="AU192" s="16" t="s">
        <v>84</v>
      </c>
    </row>
    <row r="193" spans="2:65" s="1" customFormat="1" ht="16.5" customHeight="1">
      <c r="B193" s="31"/>
      <c r="C193" s="165" t="s">
        <v>511</v>
      </c>
      <c r="D193" s="165" t="s">
        <v>314</v>
      </c>
      <c r="E193" s="166" t="s">
        <v>512</v>
      </c>
      <c r="F193" s="167" t="s">
        <v>513</v>
      </c>
      <c r="G193" s="168" t="s">
        <v>370</v>
      </c>
      <c r="H193" s="169">
        <v>240</v>
      </c>
      <c r="I193" s="170"/>
      <c r="J193" s="171">
        <f>ROUND(I193*H193,2)</f>
        <v>0</v>
      </c>
      <c r="K193" s="172"/>
      <c r="L193" s="173"/>
      <c r="M193" s="174" t="s">
        <v>19</v>
      </c>
      <c r="N193" s="175" t="s">
        <v>45</v>
      </c>
      <c r="P193" s="131">
        <f>O193*H193</f>
        <v>0</v>
      </c>
      <c r="Q193" s="131">
        <v>0</v>
      </c>
      <c r="R193" s="131">
        <f>Q193*H193</f>
        <v>0</v>
      </c>
      <c r="S193" s="131">
        <v>0</v>
      </c>
      <c r="T193" s="132">
        <f>S193*H193</f>
        <v>0</v>
      </c>
      <c r="AR193" s="133" t="s">
        <v>171</v>
      </c>
      <c r="AT193" s="133" t="s">
        <v>314</v>
      </c>
      <c r="AU193" s="133" t="s">
        <v>84</v>
      </c>
      <c r="AY193" s="16" t="s">
        <v>139</v>
      </c>
      <c r="BE193" s="134">
        <f>IF(N193="základní",J193,0)</f>
        <v>0</v>
      </c>
      <c r="BF193" s="134">
        <f>IF(N193="snížená",J193,0)</f>
        <v>0</v>
      </c>
      <c r="BG193" s="134">
        <f>IF(N193="zákl. přenesená",J193,0)</f>
        <v>0</v>
      </c>
      <c r="BH193" s="134">
        <f>IF(N193="sníž. přenesená",J193,0)</f>
        <v>0</v>
      </c>
      <c r="BI193" s="134">
        <f>IF(N193="nulová",J193,0)</f>
        <v>0</v>
      </c>
      <c r="BJ193" s="16" t="s">
        <v>82</v>
      </c>
      <c r="BK193" s="134">
        <f>ROUND(I193*H193,2)</f>
        <v>0</v>
      </c>
      <c r="BL193" s="16" t="s">
        <v>144</v>
      </c>
      <c r="BM193" s="133" t="s">
        <v>514</v>
      </c>
    </row>
    <row r="194" spans="2:65" s="1" customFormat="1" ht="11.25">
      <c r="B194" s="31"/>
      <c r="D194" s="135" t="s">
        <v>146</v>
      </c>
      <c r="F194" s="136" t="s">
        <v>513</v>
      </c>
      <c r="I194" s="137"/>
      <c r="L194" s="31"/>
      <c r="M194" s="138"/>
      <c r="T194" s="52"/>
      <c r="AT194" s="16" t="s">
        <v>146</v>
      </c>
      <c r="AU194" s="16" t="s">
        <v>84</v>
      </c>
    </row>
    <row r="195" spans="2:65" s="1" customFormat="1" ht="16.5" customHeight="1">
      <c r="B195" s="31"/>
      <c r="C195" s="165" t="s">
        <v>515</v>
      </c>
      <c r="D195" s="165" t="s">
        <v>314</v>
      </c>
      <c r="E195" s="166" t="s">
        <v>516</v>
      </c>
      <c r="F195" s="167" t="s">
        <v>517</v>
      </c>
      <c r="G195" s="168" t="s">
        <v>370</v>
      </c>
      <c r="H195" s="169">
        <v>5</v>
      </c>
      <c r="I195" s="170"/>
      <c r="J195" s="171">
        <f>ROUND(I195*H195,2)</f>
        <v>0</v>
      </c>
      <c r="K195" s="172"/>
      <c r="L195" s="173"/>
      <c r="M195" s="174" t="s">
        <v>19</v>
      </c>
      <c r="N195" s="175" t="s">
        <v>45</v>
      </c>
      <c r="P195" s="131">
        <f>O195*H195</f>
        <v>0</v>
      </c>
      <c r="Q195" s="131">
        <v>0</v>
      </c>
      <c r="R195" s="131">
        <f>Q195*H195</f>
        <v>0</v>
      </c>
      <c r="S195" s="131">
        <v>0</v>
      </c>
      <c r="T195" s="132">
        <f>S195*H195</f>
        <v>0</v>
      </c>
      <c r="AR195" s="133" t="s">
        <v>171</v>
      </c>
      <c r="AT195" s="133" t="s">
        <v>314</v>
      </c>
      <c r="AU195" s="133" t="s">
        <v>84</v>
      </c>
      <c r="AY195" s="16" t="s">
        <v>139</v>
      </c>
      <c r="BE195" s="134">
        <f>IF(N195="základní",J195,0)</f>
        <v>0</v>
      </c>
      <c r="BF195" s="134">
        <f>IF(N195="snížená",J195,0)</f>
        <v>0</v>
      </c>
      <c r="BG195" s="134">
        <f>IF(N195="zákl. přenesená",J195,0)</f>
        <v>0</v>
      </c>
      <c r="BH195" s="134">
        <f>IF(N195="sníž. přenesená",J195,0)</f>
        <v>0</v>
      </c>
      <c r="BI195" s="134">
        <f>IF(N195="nulová",J195,0)</f>
        <v>0</v>
      </c>
      <c r="BJ195" s="16" t="s">
        <v>82</v>
      </c>
      <c r="BK195" s="134">
        <f>ROUND(I195*H195,2)</f>
        <v>0</v>
      </c>
      <c r="BL195" s="16" t="s">
        <v>144</v>
      </c>
      <c r="BM195" s="133" t="s">
        <v>518</v>
      </c>
    </row>
    <row r="196" spans="2:65" s="1" customFormat="1" ht="11.25">
      <c r="B196" s="31"/>
      <c r="D196" s="135" t="s">
        <v>146</v>
      </c>
      <c r="F196" s="136" t="s">
        <v>517</v>
      </c>
      <c r="I196" s="137"/>
      <c r="L196" s="31"/>
      <c r="M196" s="138"/>
      <c r="T196" s="52"/>
      <c r="AT196" s="16" t="s">
        <v>146</v>
      </c>
      <c r="AU196" s="16" t="s">
        <v>84</v>
      </c>
    </row>
    <row r="197" spans="2:65" s="1" customFormat="1" ht="19.5">
      <c r="B197" s="31"/>
      <c r="D197" s="135" t="s">
        <v>147</v>
      </c>
      <c r="F197" s="139" t="s">
        <v>519</v>
      </c>
      <c r="I197" s="137"/>
      <c r="L197" s="31"/>
      <c r="M197" s="138"/>
      <c r="T197" s="52"/>
      <c r="AT197" s="16" t="s">
        <v>147</v>
      </c>
      <c r="AU197" s="16" t="s">
        <v>84</v>
      </c>
    </row>
    <row r="198" spans="2:65" s="1" customFormat="1" ht="16.5" customHeight="1">
      <c r="B198" s="31"/>
      <c r="C198" s="165" t="s">
        <v>520</v>
      </c>
      <c r="D198" s="165" t="s">
        <v>314</v>
      </c>
      <c r="E198" s="166" t="s">
        <v>521</v>
      </c>
      <c r="F198" s="167" t="s">
        <v>522</v>
      </c>
      <c r="G198" s="168" t="s">
        <v>370</v>
      </c>
      <c r="H198" s="169">
        <v>3</v>
      </c>
      <c r="I198" s="170"/>
      <c r="J198" s="171">
        <f>ROUND(I198*H198,2)</f>
        <v>0</v>
      </c>
      <c r="K198" s="172"/>
      <c r="L198" s="173"/>
      <c r="M198" s="174" t="s">
        <v>19</v>
      </c>
      <c r="N198" s="175" t="s">
        <v>45</v>
      </c>
      <c r="P198" s="131">
        <f>O198*H198</f>
        <v>0</v>
      </c>
      <c r="Q198" s="131">
        <v>0</v>
      </c>
      <c r="R198" s="131">
        <f>Q198*H198</f>
        <v>0</v>
      </c>
      <c r="S198" s="131">
        <v>0</v>
      </c>
      <c r="T198" s="132">
        <f>S198*H198</f>
        <v>0</v>
      </c>
      <c r="AR198" s="133" t="s">
        <v>171</v>
      </c>
      <c r="AT198" s="133" t="s">
        <v>314</v>
      </c>
      <c r="AU198" s="133" t="s">
        <v>84</v>
      </c>
      <c r="AY198" s="16" t="s">
        <v>139</v>
      </c>
      <c r="BE198" s="134">
        <f>IF(N198="základní",J198,0)</f>
        <v>0</v>
      </c>
      <c r="BF198" s="134">
        <f>IF(N198="snížená",J198,0)</f>
        <v>0</v>
      </c>
      <c r="BG198" s="134">
        <f>IF(N198="zákl. přenesená",J198,0)</f>
        <v>0</v>
      </c>
      <c r="BH198" s="134">
        <f>IF(N198="sníž. přenesená",J198,0)</f>
        <v>0</v>
      </c>
      <c r="BI198" s="134">
        <f>IF(N198="nulová",J198,0)</f>
        <v>0</v>
      </c>
      <c r="BJ198" s="16" t="s">
        <v>82</v>
      </c>
      <c r="BK198" s="134">
        <f>ROUND(I198*H198,2)</f>
        <v>0</v>
      </c>
      <c r="BL198" s="16" t="s">
        <v>144</v>
      </c>
      <c r="BM198" s="133" t="s">
        <v>523</v>
      </c>
    </row>
    <row r="199" spans="2:65" s="1" customFormat="1" ht="11.25">
      <c r="B199" s="31"/>
      <c r="D199" s="135" t="s">
        <v>146</v>
      </c>
      <c r="F199" s="136" t="s">
        <v>522</v>
      </c>
      <c r="I199" s="137"/>
      <c r="L199" s="31"/>
      <c r="M199" s="138"/>
      <c r="T199" s="52"/>
      <c r="AT199" s="16" t="s">
        <v>146</v>
      </c>
      <c r="AU199" s="16" t="s">
        <v>84</v>
      </c>
    </row>
    <row r="200" spans="2:65" s="1" customFormat="1" ht="19.5">
      <c r="B200" s="31"/>
      <c r="D200" s="135" t="s">
        <v>147</v>
      </c>
      <c r="F200" s="139" t="s">
        <v>524</v>
      </c>
      <c r="I200" s="137"/>
      <c r="L200" s="31"/>
      <c r="M200" s="138"/>
      <c r="T200" s="52"/>
      <c r="AT200" s="16" t="s">
        <v>147</v>
      </c>
      <c r="AU200" s="16" t="s">
        <v>84</v>
      </c>
    </row>
    <row r="201" spans="2:65" s="1" customFormat="1" ht="16.5" customHeight="1">
      <c r="B201" s="31"/>
      <c r="C201" s="165" t="s">
        <v>525</v>
      </c>
      <c r="D201" s="165" t="s">
        <v>314</v>
      </c>
      <c r="E201" s="166" t="s">
        <v>526</v>
      </c>
      <c r="F201" s="167" t="s">
        <v>527</v>
      </c>
      <c r="G201" s="168" t="s">
        <v>370</v>
      </c>
      <c r="H201" s="169">
        <v>2</v>
      </c>
      <c r="I201" s="170"/>
      <c r="J201" s="171">
        <f>ROUND(I201*H201,2)</f>
        <v>0</v>
      </c>
      <c r="K201" s="172"/>
      <c r="L201" s="173"/>
      <c r="M201" s="174" t="s">
        <v>19</v>
      </c>
      <c r="N201" s="175" t="s">
        <v>45</v>
      </c>
      <c r="P201" s="131">
        <f>O201*H201</f>
        <v>0</v>
      </c>
      <c r="Q201" s="131">
        <v>0</v>
      </c>
      <c r="R201" s="131">
        <f>Q201*H201</f>
        <v>0</v>
      </c>
      <c r="S201" s="131">
        <v>0</v>
      </c>
      <c r="T201" s="132">
        <f>S201*H201</f>
        <v>0</v>
      </c>
      <c r="AR201" s="133" t="s">
        <v>171</v>
      </c>
      <c r="AT201" s="133" t="s">
        <v>314</v>
      </c>
      <c r="AU201" s="133" t="s">
        <v>84</v>
      </c>
      <c r="AY201" s="16" t="s">
        <v>139</v>
      </c>
      <c r="BE201" s="134">
        <f>IF(N201="základní",J201,0)</f>
        <v>0</v>
      </c>
      <c r="BF201" s="134">
        <f>IF(N201="snížená",J201,0)</f>
        <v>0</v>
      </c>
      <c r="BG201" s="134">
        <f>IF(N201="zákl. přenesená",J201,0)</f>
        <v>0</v>
      </c>
      <c r="BH201" s="134">
        <f>IF(N201="sníž. přenesená",J201,0)</f>
        <v>0</v>
      </c>
      <c r="BI201" s="134">
        <f>IF(N201="nulová",J201,0)</f>
        <v>0</v>
      </c>
      <c r="BJ201" s="16" t="s">
        <v>82</v>
      </c>
      <c r="BK201" s="134">
        <f>ROUND(I201*H201,2)</f>
        <v>0</v>
      </c>
      <c r="BL201" s="16" t="s">
        <v>144</v>
      </c>
      <c r="BM201" s="133" t="s">
        <v>528</v>
      </c>
    </row>
    <row r="202" spans="2:65" s="1" customFormat="1" ht="11.25">
      <c r="B202" s="31"/>
      <c r="D202" s="135" t="s">
        <v>146</v>
      </c>
      <c r="F202" s="136" t="s">
        <v>527</v>
      </c>
      <c r="I202" s="137"/>
      <c r="L202" s="31"/>
      <c r="M202" s="138"/>
      <c r="T202" s="52"/>
      <c r="AT202" s="16" t="s">
        <v>146</v>
      </c>
      <c r="AU202" s="16" t="s">
        <v>84</v>
      </c>
    </row>
    <row r="203" spans="2:65" s="1" customFormat="1" ht="29.25">
      <c r="B203" s="31"/>
      <c r="D203" s="135" t="s">
        <v>147</v>
      </c>
      <c r="F203" s="139" t="s">
        <v>529</v>
      </c>
      <c r="I203" s="137"/>
      <c r="L203" s="31"/>
      <c r="M203" s="138"/>
      <c r="T203" s="52"/>
      <c r="AT203" s="16" t="s">
        <v>147</v>
      </c>
      <c r="AU203" s="16" t="s">
        <v>84</v>
      </c>
    </row>
    <row r="204" spans="2:65" s="1" customFormat="1" ht="16.5" customHeight="1">
      <c r="B204" s="31"/>
      <c r="C204" s="165" t="s">
        <v>530</v>
      </c>
      <c r="D204" s="165" t="s">
        <v>314</v>
      </c>
      <c r="E204" s="166" t="s">
        <v>531</v>
      </c>
      <c r="F204" s="167" t="s">
        <v>532</v>
      </c>
      <c r="G204" s="168" t="s">
        <v>370</v>
      </c>
      <c r="H204" s="169">
        <v>3</v>
      </c>
      <c r="I204" s="170"/>
      <c r="J204" s="171">
        <f>ROUND(I204*H204,2)</f>
        <v>0</v>
      </c>
      <c r="K204" s="172"/>
      <c r="L204" s="173"/>
      <c r="M204" s="174" t="s">
        <v>19</v>
      </c>
      <c r="N204" s="175" t="s">
        <v>45</v>
      </c>
      <c r="P204" s="131">
        <f>O204*H204</f>
        <v>0</v>
      </c>
      <c r="Q204" s="131">
        <v>0</v>
      </c>
      <c r="R204" s="131">
        <f>Q204*H204</f>
        <v>0</v>
      </c>
      <c r="S204" s="131">
        <v>0</v>
      </c>
      <c r="T204" s="132">
        <f>S204*H204</f>
        <v>0</v>
      </c>
      <c r="AR204" s="133" t="s">
        <v>171</v>
      </c>
      <c r="AT204" s="133" t="s">
        <v>314</v>
      </c>
      <c r="AU204" s="133" t="s">
        <v>84</v>
      </c>
      <c r="AY204" s="16" t="s">
        <v>139</v>
      </c>
      <c r="BE204" s="134">
        <f>IF(N204="základní",J204,0)</f>
        <v>0</v>
      </c>
      <c r="BF204" s="134">
        <f>IF(N204="snížená",J204,0)</f>
        <v>0</v>
      </c>
      <c r="BG204" s="134">
        <f>IF(N204="zákl. přenesená",J204,0)</f>
        <v>0</v>
      </c>
      <c r="BH204" s="134">
        <f>IF(N204="sníž. přenesená",J204,0)</f>
        <v>0</v>
      </c>
      <c r="BI204" s="134">
        <f>IF(N204="nulová",J204,0)</f>
        <v>0</v>
      </c>
      <c r="BJ204" s="16" t="s">
        <v>82</v>
      </c>
      <c r="BK204" s="134">
        <f>ROUND(I204*H204,2)</f>
        <v>0</v>
      </c>
      <c r="BL204" s="16" t="s">
        <v>144</v>
      </c>
      <c r="BM204" s="133" t="s">
        <v>533</v>
      </c>
    </row>
    <row r="205" spans="2:65" s="1" customFormat="1" ht="11.25">
      <c r="B205" s="31"/>
      <c r="D205" s="135" t="s">
        <v>146</v>
      </c>
      <c r="F205" s="136" t="s">
        <v>532</v>
      </c>
      <c r="I205" s="137"/>
      <c r="L205" s="31"/>
      <c r="M205" s="138"/>
      <c r="T205" s="52"/>
      <c r="AT205" s="16" t="s">
        <v>146</v>
      </c>
      <c r="AU205" s="16" t="s">
        <v>84</v>
      </c>
    </row>
    <row r="206" spans="2:65" s="1" customFormat="1" ht="29.25">
      <c r="B206" s="31"/>
      <c r="D206" s="135" t="s">
        <v>147</v>
      </c>
      <c r="F206" s="139" t="s">
        <v>534</v>
      </c>
      <c r="I206" s="137"/>
      <c r="L206" s="31"/>
      <c r="M206" s="138"/>
      <c r="T206" s="52"/>
      <c r="AT206" s="16" t="s">
        <v>147</v>
      </c>
      <c r="AU206" s="16" t="s">
        <v>84</v>
      </c>
    </row>
    <row r="207" spans="2:65" s="1" customFormat="1" ht="33" customHeight="1">
      <c r="B207" s="31"/>
      <c r="C207" s="121" t="s">
        <v>535</v>
      </c>
      <c r="D207" s="121" t="s">
        <v>140</v>
      </c>
      <c r="E207" s="122" t="s">
        <v>536</v>
      </c>
      <c r="F207" s="123" t="s">
        <v>537</v>
      </c>
      <c r="G207" s="124" t="s">
        <v>370</v>
      </c>
      <c r="H207" s="125">
        <v>2160</v>
      </c>
      <c r="I207" s="126"/>
      <c r="J207" s="127">
        <f>ROUND(I207*H207,2)</f>
        <v>0</v>
      </c>
      <c r="K207" s="128"/>
      <c r="L207" s="31"/>
      <c r="M207" s="129" t="s">
        <v>19</v>
      </c>
      <c r="N207" s="130" t="s">
        <v>45</v>
      </c>
      <c r="P207" s="131">
        <f>O207*H207</f>
        <v>0</v>
      </c>
      <c r="Q207" s="131">
        <v>5.0000000000000002E-5</v>
      </c>
      <c r="R207" s="131">
        <f>Q207*H207</f>
        <v>0.108</v>
      </c>
      <c r="S207" s="131">
        <v>0</v>
      </c>
      <c r="T207" s="132">
        <f>S207*H207</f>
        <v>0</v>
      </c>
      <c r="AR207" s="133" t="s">
        <v>144</v>
      </c>
      <c r="AT207" s="133" t="s">
        <v>140</v>
      </c>
      <c r="AU207" s="133" t="s">
        <v>84</v>
      </c>
      <c r="AY207" s="16" t="s">
        <v>139</v>
      </c>
      <c r="BE207" s="134">
        <f>IF(N207="základní",J207,0)</f>
        <v>0</v>
      </c>
      <c r="BF207" s="134">
        <f>IF(N207="snížená",J207,0)</f>
        <v>0</v>
      </c>
      <c r="BG207" s="134">
        <f>IF(N207="zákl. přenesená",J207,0)</f>
        <v>0</v>
      </c>
      <c r="BH207" s="134">
        <f>IF(N207="sníž. přenesená",J207,0)</f>
        <v>0</v>
      </c>
      <c r="BI207" s="134">
        <f>IF(N207="nulová",J207,0)</f>
        <v>0</v>
      </c>
      <c r="BJ207" s="16" t="s">
        <v>82</v>
      </c>
      <c r="BK207" s="134">
        <f>ROUND(I207*H207,2)</f>
        <v>0</v>
      </c>
      <c r="BL207" s="16" t="s">
        <v>144</v>
      </c>
      <c r="BM207" s="133" t="s">
        <v>538</v>
      </c>
    </row>
    <row r="208" spans="2:65" s="1" customFormat="1" ht="19.5">
      <c r="B208" s="31"/>
      <c r="D208" s="135" t="s">
        <v>146</v>
      </c>
      <c r="F208" s="136" t="s">
        <v>539</v>
      </c>
      <c r="I208" s="137"/>
      <c r="L208" s="31"/>
      <c r="M208" s="138"/>
      <c r="T208" s="52"/>
      <c r="AT208" s="16" t="s">
        <v>146</v>
      </c>
      <c r="AU208" s="16" t="s">
        <v>84</v>
      </c>
    </row>
    <row r="209" spans="2:65" s="1" customFormat="1" ht="11.25">
      <c r="B209" s="31"/>
      <c r="D209" s="149" t="s">
        <v>236</v>
      </c>
      <c r="F209" s="150" t="s">
        <v>540</v>
      </c>
      <c r="I209" s="137"/>
      <c r="L209" s="31"/>
      <c r="M209" s="138"/>
      <c r="T209" s="52"/>
      <c r="AT209" s="16" t="s">
        <v>236</v>
      </c>
      <c r="AU209" s="16" t="s">
        <v>84</v>
      </c>
    </row>
    <row r="210" spans="2:65" s="1" customFormat="1" ht="16.5" customHeight="1">
      <c r="B210" s="31"/>
      <c r="C210" s="165" t="s">
        <v>198</v>
      </c>
      <c r="D210" s="165" t="s">
        <v>314</v>
      </c>
      <c r="E210" s="166" t="s">
        <v>541</v>
      </c>
      <c r="F210" s="167" t="s">
        <v>19</v>
      </c>
      <c r="G210" s="168" t="s">
        <v>370</v>
      </c>
      <c r="H210" s="169">
        <v>2160</v>
      </c>
      <c r="I210" s="170"/>
      <c r="J210" s="171">
        <f>ROUND(I210*H210,2)</f>
        <v>0</v>
      </c>
      <c r="K210" s="172"/>
      <c r="L210" s="173"/>
      <c r="M210" s="174" t="s">
        <v>19</v>
      </c>
      <c r="N210" s="175" t="s">
        <v>45</v>
      </c>
      <c r="P210" s="131">
        <f>O210*H210</f>
        <v>0</v>
      </c>
      <c r="Q210" s="131">
        <v>0</v>
      </c>
      <c r="R210" s="131">
        <f>Q210*H210</f>
        <v>0</v>
      </c>
      <c r="S210" s="131">
        <v>0</v>
      </c>
      <c r="T210" s="132">
        <f>S210*H210</f>
        <v>0</v>
      </c>
      <c r="AR210" s="133" t="s">
        <v>171</v>
      </c>
      <c r="AT210" s="133" t="s">
        <v>314</v>
      </c>
      <c r="AU210" s="133" t="s">
        <v>84</v>
      </c>
      <c r="AY210" s="16" t="s">
        <v>139</v>
      </c>
      <c r="BE210" s="134">
        <f>IF(N210="základní",J210,0)</f>
        <v>0</v>
      </c>
      <c r="BF210" s="134">
        <f>IF(N210="snížená",J210,0)</f>
        <v>0</v>
      </c>
      <c r="BG210" s="134">
        <f>IF(N210="zákl. přenesená",J210,0)</f>
        <v>0</v>
      </c>
      <c r="BH210" s="134">
        <f>IF(N210="sníž. přenesená",J210,0)</f>
        <v>0</v>
      </c>
      <c r="BI210" s="134">
        <f>IF(N210="nulová",J210,0)</f>
        <v>0</v>
      </c>
      <c r="BJ210" s="16" t="s">
        <v>82</v>
      </c>
      <c r="BK210" s="134">
        <f>ROUND(I210*H210,2)</f>
        <v>0</v>
      </c>
      <c r="BL210" s="16" t="s">
        <v>144</v>
      </c>
      <c r="BM210" s="133" t="s">
        <v>542</v>
      </c>
    </row>
    <row r="211" spans="2:65" s="1" customFormat="1" ht="11.25">
      <c r="B211" s="31"/>
      <c r="D211" s="135" t="s">
        <v>146</v>
      </c>
      <c r="F211" s="136" t="s">
        <v>543</v>
      </c>
      <c r="I211" s="137"/>
      <c r="L211" s="31"/>
      <c r="M211" s="138"/>
      <c r="T211" s="52"/>
      <c r="AT211" s="16" t="s">
        <v>146</v>
      </c>
      <c r="AU211" s="16" t="s">
        <v>84</v>
      </c>
    </row>
    <row r="212" spans="2:65" s="12" customFormat="1" ht="11.25">
      <c r="B212" s="151"/>
      <c r="D212" s="135" t="s">
        <v>311</v>
      </c>
      <c r="E212" s="152" t="s">
        <v>19</v>
      </c>
      <c r="F212" s="153" t="s">
        <v>374</v>
      </c>
      <c r="H212" s="154">
        <v>2160</v>
      </c>
      <c r="I212" s="155"/>
      <c r="L212" s="151"/>
      <c r="M212" s="156"/>
      <c r="T212" s="157"/>
      <c r="AT212" s="152" t="s">
        <v>311</v>
      </c>
      <c r="AU212" s="152" t="s">
        <v>84</v>
      </c>
      <c r="AV212" s="12" t="s">
        <v>84</v>
      </c>
      <c r="AW212" s="12" t="s">
        <v>36</v>
      </c>
      <c r="AX212" s="12" t="s">
        <v>74</v>
      </c>
      <c r="AY212" s="152" t="s">
        <v>139</v>
      </c>
    </row>
    <row r="213" spans="2:65" s="13" customFormat="1" ht="11.25">
      <c r="B213" s="158"/>
      <c r="D213" s="135" t="s">
        <v>311</v>
      </c>
      <c r="E213" s="159" t="s">
        <v>19</v>
      </c>
      <c r="F213" s="160" t="s">
        <v>313</v>
      </c>
      <c r="H213" s="161">
        <v>2160</v>
      </c>
      <c r="I213" s="162"/>
      <c r="L213" s="158"/>
      <c r="M213" s="163"/>
      <c r="T213" s="164"/>
      <c r="AT213" s="159" t="s">
        <v>311</v>
      </c>
      <c r="AU213" s="159" t="s">
        <v>84</v>
      </c>
      <c r="AV213" s="13" t="s">
        <v>144</v>
      </c>
      <c r="AW213" s="13" t="s">
        <v>36</v>
      </c>
      <c r="AX213" s="13" t="s">
        <v>82</v>
      </c>
      <c r="AY213" s="159" t="s">
        <v>139</v>
      </c>
    </row>
    <row r="214" spans="2:65" s="1" customFormat="1" ht="33" customHeight="1">
      <c r="B214" s="31"/>
      <c r="C214" s="121" t="s">
        <v>179</v>
      </c>
      <c r="D214" s="121" t="s">
        <v>140</v>
      </c>
      <c r="E214" s="122" t="s">
        <v>544</v>
      </c>
      <c r="F214" s="123" t="s">
        <v>545</v>
      </c>
      <c r="G214" s="124" t="s">
        <v>370</v>
      </c>
      <c r="H214" s="125">
        <v>47</v>
      </c>
      <c r="I214" s="126"/>
      <c r="J214" s="127">
        <f>ROUND(I214*H214,2)</f>
        <v>0</v>
      </c>
      <c r="K214" s="128"/>
      <c r="L214" s="31"/>
      <c r="M214" s="129" t="s">
        <v>19</v>
      </c>
      <c r="N214" s="130" t="s">
        <v>45</v>
      </c>
      <c r="P214" s="131">
        <f>O214*H214</f>
        <v>0</v>
      </c>
      <c r="Q214" s="131">
        <v>6.0000000000000002E-5</v>
      </c>
      <c r="R214" s="131">
        <f>Q214*H214</f>
        <v>2.82E-3</v>
      </c>
      <c r="S214" s="131">
        <v>0</v>
      </c>
      <c r="T214" s="132">
        <f>S214*H214</f>
        <v>0</v>
      </c>
      <c r="AR214" s="133" t="s">
        <v>144</v>
      </c>
      <c r="AT214" s="133" t="s">
        <v>140</v>
      </c>
      <c r="AU214" s="133" t="s">
        <v>84</v>
      </c>
      <c r="AY214" s="16" t="s">
        <v>139</v>
      </c>
      <c r="BE214" s="134">
        <f>IF(N214="základní",J214,0)</f>
        <v>0</v>
      </c>
      <c r="BF214" s="134">
        <f>IF(N214="snížená",J214,0)</f>
        <v>0</v>
      </c>
      <c r="BG214" s="134">
        <f>IF(N214="zákl. přenesená",J214,0)</f>
        <v>0</v>
      </c>
      <c r="BH214" s="134">
        <f>IF(N214="sníž. přenesená",J214,0)</f>
        <v>0</v>
      </c>
      <c r="BI214" s="134">
        <f>IF(N214="nulová",J214,0)</f>
        <v>0</v>
      </c>
      <c r="BJ214" s="16" t="s">
        <v>82</v>
      </c>
      <c r="BK214" s="134">
        <f>ROUND(I214*H214,2)</f>
        <v>0</v>
      </c>
      <c r="BL214" s="16" t="s">
        <v>144</v>
      </c>
      <c r="BM214" s="133" t="s">
        <v>546</v>
      </c>
    </row>
    <row r="215" spans="2:65" s="1" customFormat="1" ht="19.5">
      <c r="B215" s="31"/>
      <c r="D215" s="135" t="s">
        <v>146</v>
      </c>
      <c r="F215" s="136" t="s">
        <v>547</v>
      </c>
      <c r="I215" s="137"/>
      <c r="L215" s="31"/>
      <c r="M215" s="138"/>
      <c r="T215" s="52"/>
      <c r="AT215" s="16" t="s">
        <v>146</v>
      </c>
      <c r="AU215" s="16" t="s">
        <v>84</v>
      </c>
    </row>
    <row r="216" spans="2:65" s="1" customFormat="1" ht="11.25">
      <c r="B216" s="31"/>
      <c r="D216" s="149" t="s">
        <v>236</v>
      </c>
      <c r="F216" s="150" t="s">
        <v>548</v>
      </c>
      <c r="I216" s="137"/>
      <c r="L216" s="31"/>
      <c r="M216" s="138"/>
      <c r="T216" s="52"/>
      <c r="AT216" s="16" t="s">
        <v>236</v>
      </c>
      <c r="AU216" s="16" t="s">
        <v>84</v>
      </c>
    </row>
    <row r="217" spans="2:65" s="1" customFormat="1" ht="29.25">
      <c r="B217" s="31"/>
      <c r="D217" s="135" t="s">
        <v>147</v>
      </c>
      <c r="F217" s="139" t="s">
        <v>549</v>
      </c>
      <c r="I217" s="137"/>
      <c r="L217" s="31"/>
      <c r="M217" s="138"/>
      <c r="T217" s="52"/>
      <c r="AT217" s="16" t="s">
        <v>147</v>
      </c>
      <c r="AU217" s="16" t="s">
        <v>84</v>
      </c>
    </row>
    <row r="218" spans="2:65" s="12" customFormat="1" ht="11.25">
      <c r="B218" s="151"/>
      <c r="D218" s="135" t="s">
        <v>311</v>
      </c>
      <c r="E218" s="152" t="s">
        <v>19</v>
      </c>
      <c r="F218" s="153" t="s">
        <v>384</v>
      </c>
      <c r="H218" s="154">
        <v>29</v>
      </c>
      <c r="I218" s="155"/>
      <c r="L218" s="151"/>
      <c r="M218" s="156"/>
      <c r="T218" s="157"/>
      <c r="AT218" s="152" t="s">
        <v>311</v>
      </c>
      <c r="AU218" s="152" t="s">
        <v>84</v>
      </c>
      <c r="AV218" s="12" t="s">
        <v>84</v>
      </c>
      <c r="AW218" s="12" t="s">
        <v>36</v>
      </c>
      <c r="AX218" s="12" t="s">
        <v>74</v>
      </c>
      <c r="AY218" s="152" t="s">
        <v>139</v>
      </c>
    </row>
    <row r="219" spans="2:65" s="12" customFormat="1" ht="11.25">
      <c r="B219" s="151"/>
      <c r="D219" s="135" t="s">
        <v>311</v>
      </c>
      <c r="E219" s="152" t="s">
        <v>19</v>
      </c>
      <c r="F219" s="153" t="s">
        <v>385</v>
      </c>
      <c r="H219" s="154">
        <v>5</v>
      </c>
      <c r="I219" s="155"/>
      <c r="L219" s="151"/>
      <c r="M219" s="156"/>
      <c r="T219" s="157"/>
      <c r="AT219" s="152" t="s">
        <v>311</v>
      </c>
      <c r="AU219" s="152" t="s">
        <v>84</v>
      </c>
      <c r="AV219" s="12" t="s">
        <v>84</v>
      </c>
      <c r="AW219" s="12" t="s">
        <v>36</v>
      </c>
      <c r="AX219" s="12" t="s">
        <v>74</v>
      </c>
      <c r="AY219" s="152" t="s">
        <v>139</v>
      </c>
    </row>
    <row r="220" spans="2:65" s="12" customFormat="1" ht="11.25">
      <c r="B220" s="151"/>
      <c r="D220" s="135" t="s">
        <v>311</v>
      </c>
      <c r="E220" s="152" t="s">
        <v>19</v>
      </c>
      <c r="F220" s="153" t="s">
        <v>386</v>
      </c>
      <c r="H220" s="154">
        <v>1</v>
      </c>
      <c r="I220" s="155"/>
      <c r="L220" s="151"/>
      <c r="M220" s="156"/>
      <c r="T220" s="157"/>
      <c r="AT220" s="152" t="s">
        <v>311</v>
      </c>
      <c r="AU220" s="152" t="s">
        <v>84</v>
      </c>
      <c r="AV220" s="12" t="s">
        <v>84</v>
      </c>
      <c r="AW220" s="12" t="s">
        <v>36</v>
      </c>
      <c r="AX220" s="12" t="s">
        <v>74</v>
      </c>
      <c r="AY220" s="152" t="s">
        <v>139</v>
      </c>
    </row>
    <row r="221" spans="2:65" s="12" customFormat="1" ht="11.25">
      <c r="B221" s="151"/>
      <c r="D221" s="135" t="s">
        <v>311</v>
      </c>
      <c r="E221" s="152" t="s">
        <v>19</v>
      </c>
      <c r="F221" s="153" t="s">
        <v>394</v>
      </c>
      <c r="H221" s="154">
        <v>12</v>
      </c>
      <c r="I221" s="155"/>
      <c r="L221" s="151"/>
      <c r="M221" s="156"/>
      <c r="T221" s="157"/>
      <c r="AT221" s="152" t="s">
        <v>311</v>
      </c>
      <c r="AU221" s="152" t="s">
        <v>84</v>
      </c>
      <c r="AV221" s="12" t="s">
        <v>84</v>
      </c>
      <c r="AW221" s="12" t="s">
        <v>36</v>
      </c>
      <c r="AX221" s="12" t="s">
        <v>74</v>
      </c>
      <c r="AY221" s="152" t="s">
        <v>139</v>
      </c>
    </row>
    <row r="222" spans="2:65" s="13" customFormat="1" ht="11.25">
      <c r="B222" s="158"/>
      <c r="D222" s="135" t="s">
        <v>311</v>
      </c>
      <c r="E222" s="159" t="s">
        <v>19</v>
      </c>
      <c r="F222" s="160" t="s">
        <v>313</v>
      </c>
      <c r="H222" s="161">
        <v>47</v>
      </c>
      <c r="I222" s="162"/>
      <c r="L222" s="158"/>
      <c r="M222" s="163"/>
      <c r="T222" s="164"/>
      <c r="AT222" s="159" t="s">
        <v>311</v>
      </c>
      <c r="AU222" s="159" t="s">
        <v>84</v>
      </c>
      <c r="AV222" s="13" t="s">
        <v>144</v>
      </c>
      <c r="AW222" s="13" t="s">
        <v>36</v>
      </c>
      <c r="AX222" s="13" t="s">
        <v>82</v>
      </c>
      <c r="AY222" s="159" t="s">
        <v>139</v>
      </c>
    </row>
    <row r="223" spans="2:65" s="1" customFormat="1" ht="21.75" customHeight="1">
      <c r="B223" s="31"/>
      <c r="C223" s="165" t="s">
        <v>184</v>
      </c>
      <c r="D223" s="165" t="s">
        <v>314</v>
      </c>
      <c r="E223" s="166" t="s">
        <v>550</v>
      </c>
      <c r="F223" s="167" t="s">
        <v>551</v>
      </c>
      <c r="G223" s="168" t="s">
        <v>370</v>
      </c>
      <c r="H223" s="169">
        <v>141</v>
      </c>
      <c r="I223" s="170"/>
      <c r="J223" s="171">
        <f>ROUND(I223*H223,2)</f>
        <v>0</v>
      </c>
      <c r="K223" s="172"/>
      <c r="L223" s="173"/>
      <c r="M223" s="174" t="s">
        <v>19</v>
      </c>
      <c r="N223" s="175" t="s">
        <v>45</v>
      </c>
      <c r="P223" s="131">
        <f>O223*H223</f>
        <v>0</v>
      </c>
      <c r="Q223" s="131">
        <v>7.0899999999999999E-3</v>
      </c>
      <c r="R223" s="131">
        <f>Q223*H223</f>
        <v>0.99968999999999997</v>
      </c>
      <c r="S223" s="131">
        <v>0</v>
      </c>
      <c r="T223" s="132">
        <f>S223*H223</f>
        <v>0</v>
      </c>
      <c r="AR223" s="133" t="s">
        <v>171</v>
      </c>
      <c r="AT223" s="133" t="s">
        <v>314</v>
      </c>
      <c r="AU223" s="133" t="s">
        <v>84</v>
      </c>
      <c r="AY223" s="16" t="s">
        <v>139</v>
      </c>
      <c r="BE223" s="134">
        <f>IF(N223="základní",J223,0)</f>
        <v>0</v>
      </c>
      <c r="BF223" s="134">
        <f>IF(N223="snížená",J223,0)</f>
        <v>0</v>
      </c>
      <c r="BG223" s="134">
        <f>IF(N223="zákl. přenesená",J223,0)</f>
        <v>0</v>
      </c>
      <c r="BH223" s="134">
        <f>IF(N223="sníž. přenesená",J223,0)</f>
        <v>0</v>
      </c>
      <c r="BI223" s="134">
        <f>IF(N223="nulová",J223,0)</f>
        <v>0</v>
      </c>
      <c r="BJ223" s="16" t="s">
        <v>82</v>
      </c>
      <c r="BK223" s="134">
        <f>ROUND(I223*H223,2)</f>
        <v>0</v>
      </c>
      <c r="BL223" s="16" t="s">
        <v>144</v>
      </c>
      <c r="BM223" s="133" t="s">
        <v>552</v>
      </c>
    </row>
    <row r="224" spans="2:65" s="1" customFormat="1" ht="11.25">
      <c r="B224" s="31"/>
      <c r="D224" s="135" t="s">
        <v>146</v>
      </c>
      <c r="F224" s="136" t="s">
        <v>551</v>
      </c>
      <c r="I224" s="137"/>
      <c r="L224" s="31"/>
      <c r="M224" s="138"/>
      <c r="T224" s="52"/>
      <c r="AT224" s="16" t="s">
        <v>146</v>
      </c>
      <c r="AU224" s="16" t="s">
        <v>84</v>
      </c>
    </row>
    <row r="225" spans="2:65" s="12" customFormat="1" ht="11.25">
      <c r="B225" s="151"/>
      <c r="D225" s="135" t="s">
        <v>311</v>
      </c>
      <c r="F225" s="153" t="s">
        <v>553</v>
      </c>
      <c r="H225" s="154">
        <v>141</v>
      </c>
      <c r="I225" s="155"/>
      <c r="L225" s="151"/>
      <c r="M225" s="156"/>
      <c r="T225" s="157"/>
      <c r="AT225" s="152" t="s">
        <v>311</v>
      </c>
      <c r="AU225" s="152" t="s">
        <v>84</v>
      </c>
      <c r="AV225" s="12" t="s">
        <v>84</v>
      </c>
      <c r="AW225" s="12" t="s">
        <v>4</v>
      </c>
      <c r="AX225" s="12" t="s">
        <v>82</v>
      </c>
      <c r="AY225" s="152" t="s">
        <v>139</v>
      </c>
    </row>
    <row r="226" spans="2:65" s="1" customFormat="1" ht="24.2" customHeight="1">
      <c r="B226" s="31"/>
      <c r="C226" s="121" t="s">
        <v>554</v>
      </c>
      <c r="D226" s="121" t="s">
        <v>140</v>
      </c>
      <c r="E226" s="122" t="s">
        <v>555</v>
      </c>
      <c r="F226" s="123" t="s">
        <v>556</v>
      </c>
      <c r="G226" s="124" t="s">
        <v>263</v>
      </c>
      <c r="H226" s="125">
        <v>2207</v>
      </c>
      <c r="I226" s="126"/>
      <c r="J226" s="127">
        <f>ROUND(I226*H226,2)</f>
        <v>0</v>
      </c>
      <c r="K226" s="128"/>
      <c r="L226" s="31"/>
      <c r="M226" s="129" t="s">
        <v>19</v>
      </c>
      <c r="N226" s="130" t="s">
        <v>45</v>
      </c>
      <c r="P226" s="131">
        <f>O226*H226</f>
        <v>0</v>
      </c>
      <c r="Q226" s="131">
        <v>0</v>
      </c>
      <c r="R226" s="131">
        <f>Q226*H226</f>
        <v>0</v>
      </c>
      <c r="S226" s="131">
        <v>0</v>
      </c>
      <c r="T226" s="132">
        <f>S226*H226</f>
        <v>0</v>
      </c>
      <c r="AR226" s="133" t="s">
        <v>144</v>
      </c>
      <c r="AT226" s="133" t="s">
        <v>140</v>
      </c>
      <c r="AU226" s="133" t="s">
        <v>84</v>
      </c>
      <c r="AY226" s="16" t="s">
        <v>139</v>
      </c>
      <c r="BE226" s="134">
        <f>IF(N226="základní",J226,0)</f>
        <v>0</v>
      </c>
      <c r="BF226" s="134">
        <f>IF(N226="snížená",J226,0)</f>
        <v>0</v>
      </c>
      <c r="BG226" s="134">
        <f>IF(N226="zákl. přenesená",J226,0)</f>
        <v>0</v>
      </c>
      <c r="BH226" s="134">
        <f>IF(N226="sníž. přenesená",J226,0)</f>
        <v>0</v>
      </c>
      <c r="BI226" s="134">
        <f>IF(N226="nulová",J226,0)</f>
        <v>0</v>
      </c>
      <c r="BJ226" s="16" t="s">
        <v>82</v>
      </c>
      <c r="BK226" s="134">
        <f>ROUND(I226*H226,2)</f>
        <v>0</v>
      </c>
      <c r="BL226" s="16" t="s">
        <v>144</v>
      </c>
      <c r="BM226" s="133" t="s">
        <v>557</v>
      </c>
    </row>
    <row r="227" spans="2:65" s="1" customFormat="1" ht="19.5">
      <c r="B227" s="31"/>
      <c r="D227" s="135" t="s">
        <v>146</v>
      </c>
      <c r="F227" s="136" t="s">
        <v>558</v>
      </c>
      <c r="I227" s="137"/>
      <c r="L227" s="31"/>
      <c r="M227" s="138"/>
      <c r="T227" s="52"/>
      <c r="AT227" s="16" t="s">
        <v>146</v>
      </c>
      <c r="AU227" s="16" t="s">
        <v>84</v>
      </c>
    </row>
    <row r="228" spans="2:65" s="1" customFormat="1" ht="11.25">
      <c r="B228" s="31"/>
      <c r="D228" s="149" t="s">
        <v>236</v>
      </c>
      <c r="F228" s="150" t="s">
        <v>559</v>
      </c>
      <c r="I228" s="137"/>
      <c r="L228" s="31"/>
      <c r="M228" s="138"/>
      <c r="T228" s="52"/>
      <c r="AT228" s="16" t="s">
        <v>236</v>
      </c>
      <c r="AU228" s="16" t="s">
        <v>84</v>
      </c>
    </row>
    <row r="229" spans="2:65" s="12" customFormat="1" ht="11.25">
      <c r="B229" s="151"/>
      <c r="D229" s="135" t="s">
        <v>311</v>
      </c>
      <c r="E229" s="152" t="s">
        <v>19</v>
      </c>
      <c r="F229" s="153" t="s">
        <v>374</v>
      </c>
      <c r="H229" s="154">
        <v>2160</v>
      </c>
      <c r="I229" s="155"/>
      <c r="L229" s="151"/>
      <c r="M229" s="156"/>
      <c r="T229" s="157"/>
      <c r="AT229" s="152" t="s">
        <v>311</v>
      </c>
      <c r="AU229" s="152" t="s">
        <v>84</v>
      </c>
      <c r="AV229" s="12" t="s">
        <v>84</v>
      </c>
      <c r="AW229" s="12" t="s">
        <v>36</v>
      </c>
      <c r="AX229" s="12" t="s">
        <v>74</v>
      </c>
      <c r="AY229" s="152" t="s">
        <v>139</v>
      </c>
    </row>
    <row r="230" spans="2:65" s="12" customFormat="1" ht="11.25">
      <c r="B230" s="151"/>
      <c r="D230" s="135" t="s">
        <v>311</v>
      </c>
      <c r="E230" s="152" t="s">
        <v>19</v>
      </c>
      <c r="F230" s="153" t="s">
        <v>384</v>
      </c>
      <c r="H230" s="154">
        <v>29</v>
      </c>
      <c r="I230" s="155"/>
      <c r="L230" s="151"/>
      <c r="M230" s="156"/>
      <c r="T230" s="157"/>
      <c r="AT230" s="152" t="s">
        <v>311</v>
      </c>
      <c r="AU230" s="152" t="s">
        <v>84</v>
      </c>
      <c r="AV230" s="12" t="s">
        <v>84</v>
      </c>
      <c r="AW230" s="12" t="s">
        <v>36</v>
      </c>
      <c r="AX230" s="12" t="s">
        <v>74</v>
      </c>
      <c r="AY230" s="152" t="s">
        <v>139</v>
      </c>
    </row>
    <row r="231" spans="2:65" s="12" customFormat="1" ht="11.25">
      <c r="B231" s="151"/>
      <c r="D231" s="135" t="s">
        <v>311</v>
      </c>
      <c r="E231" s="152" t="s">
        <v>19</v>
      </c>
      <c r="F231" s="153" t="s">
        <v>385</v>
      </c>
      <c r="H231" s="154">
        <v>5</v>
      </c>
      <c r="I231" s="155"/>
      <c r="L231" s="151"/>
      <c r="M231" s="156"/>
      <c r="T231" s="157"/>
      <c r="AT231" s="152" t="s">
        <v>311</v>
      </c>
      <c r="AU231" s="152" t="s">
        <v>84</v>
      </c>
      <c r="AV231" s="12" t="s">
        <v>84</v>
      </c>
      <c r="AW231" s="12" t="s">
        <v>36</v>
      </c>
      <c r="AX231" s="12" t="s">
        <v>74</v>
      </c>
      <c r="AY231" s="152" t="s">
        <v>139</v>
      </c>
    </row>
    <row r="232" spans="2:65" s="12" customFormat="1" ht="11.25">
      <c r="B232" s="151"/>
      <c r="D232" s="135" t="s">
        <v>311</v>
      </c>
      <c r="E232" s="152" t="s">
        <v>19</v>
      </c>
      <c r="F232" s="153" t="s">
        <v>386</v>
      </c>
      <c r="H232" s="154">
        <v>1</v>
      </c>
      <c r="I232" s="155"/>
      <c r="L232" s="151"/>
      <c r="M232" s="156"/>
      <c r="T232" s="157"/>
      <c r="AT232" s="152" t="s">
        <v>311</v>
      </c>
      <c r="AU232" s="152" t="s">
        <v>84</v>
      </c>
      <c r="AV232" s="12" t="s">
        <v>84</v>
      </c>
      <c r="AW232" s="12" t="s">
        <v>36</v>
      </c>
      <c r="AX232" s="12" t="s">
        <v>74</v>
      </c>
      <c r="AY232" s="152" t="s">
        <v>139</v>
      </c>
    </row>
    <row r="233" spans="2:65" s="12" customFormat="1" ht="11.25">
      <c r="B233" s="151"/>
      <c r="D233" s="135" t="s">
        <v>311</v>
      </c>
      <c r="E233" s="152" t="s">
        <v>19</v>
      </c>
      <c r="F233" s="153" t="s">
        <v>394</v>
      </c>
      <c r="H233" s="154">
        <v>12</v>
      </c>
      <c r="I233" s="155"/>
      <c r="L233" s="151"/>
      <c r="M233" s="156"/>
      <c r="T233" s="157"/>
      <c r="AT233" s="152" t="s">
        <v>311</v>
      </c>
      <c r="AU233" s="152" t="s">
        <v>84</v>
      </c>
      <c r="AV233" s="12" t="s">
        <v>84</v>
      </c>
      <c r="AW233" s="12" t="s">
        <v>36</v>
      </c>
      <c r="AX233" s="12" t="s">
        <v>74</v>
      </c>
      <c r="AY233" s="152" t="s">
        <v>139</v>
      </c>
    </row>
    <row r="234" spans="2:65" s="13" customFormat="1" ht="11.25">
      <c r="B234" s="158"/>
      <c r="D234" s="135" t="s">
        <v>311</v>
      </c>
      <c r="E234" s="159" t="s">
        <v>19</v>
      </c>
      <c r="F234" s="160" t="s">
        <v>313</v>
      </c>
      <c r="H234" s="161">
        <v>2207</v>
      </c>
      <c r="I234" s="162"/>
      <c r="L234" s="158"/>
      <c r="M234" s="163"/>
      <c r="T234" s="164"/>
      <c r="AT234" s="159" t="s">
        <v>311</v>
      </c>
      <c r="AU234" s="159" t="s">
        <v>84</v>
      </c>
      <c r="AV234" s="13" t="s">
        <v>144</v>
      </c>
      <c r="AW234" s="13" t="s">
        <v>36</v>
      </c>
      <c r="AX234" s="13" t="s">
        <v>82</v>
      </c>
      <c r="AY234" s="159" t="s">
        <v>139</v>
      </c>
    </row>
    <row r="235" spans="2:65" s="1" customFormat="1" ht="24.2" customHeight="1">
      <c r="B235" s="31"/>
      <c r="C235" s="121" t="s">
        <v>8</v>
      </c>
      <c r="D235" s="121" t="s">
        <v>140</v>
      </c>
      <c r="E235" s="122" t="s">
        <v>560</v>
      </c>
      <c r="F235" s="123" t="s">
        <v>561</v>
      </c>
      <c r="G235" s="124" t="s">
        <v>370</v>
      </c>
      <c r="H235" s="125">
        <v>25</v>
      </c>
      <c r="I235" s="126"/>
      <c r="J235" s="127">
        <f>ROUND(I235*H235,2)</f>
        <v>0</v>
      </c>
      <c r="K235" s="128"/>
      <c r="L235" s="31"/>
      <c r="M235" s="129" t="s">
        <v>19</v>
      </c>
      <c r="N235" s="130" t="s">
        <v>45</v>
      </c>
      <c r="P235" s="131">
        <f>O235*H235</f>
        <v>0</v>
      </c>
      <c r="Q235" s="131">
        <v>2.0799999999999998E-3</v>
      </c>
      <c r="R235" s="131">
        <f>Q235*H235</f>
        <v>5.1999999999999998E-2</v>
      </c>
      <c r="S235" s="131">
        <v>0</v>
      </c>
      <c r="T235" s="132">
        <f>S235*H235</f>
        <v>0</v>
      </c>
      <c r="AR235" s="133" t="s">
        <v>144</v>
      </c>
      <c r="AT235" s="133" t="s">
        <v>140</v>
      </c>
      <c r="AU235" s="133" t="s">
        <v>84</v>
      </c>
      <c r="AY235" s="16" t="s">
        <v>139</v>
      </c>
      <c r="BE235" s="134">
        <f>IF(N235="základní",J235,0)</f>
        <v>0</v>
      </c>
      <c r="BF235" s="134">
        <f>IF(N235="snížená",J235,0)</f>
        <v>0</v>
      </c>
      <c r="BG235" s="134">
        <f>IF(N235="zákl. přenesená",J235,0)</f>
        <v>0</v>
      </c>
      <c r="BH235" s="134">
        <f>IF(N235="sníž. přenesená",J235,0)</f>
        <v>0</v>
      </c>
      <c r="BI235" s="134">
        <f>IF(N235="nulová",J235,0)</f>
        <v>0</v>
      </c>
      <c r="BJ235" s="16" t="s">
        <v>82</v>
      </c>
      <c r="BK235" s="134">
        <f>ROUND(I235*H235,2)</f>
        <v>0</v>
      </c>
      <c r="BL235" s="16" t="s">
        <v>144</v>
      </c>
      <c r="BM235" s="133" t="s">
        <v>562</v>
      </c>
    </row>
    <row r="236" spans="2:65" s="1" customFormat="1" ht="19.5">
      <c r="B236" s="31"/>
      <c r="D236" s="135" t="s">
        <v>146</v>
      </c>
      <c r="F236" s="136" t="s">
        <v>563</v>
      </c>
      <c r="I236" s="137"/>
      <c r="L236" s="31"/>
      <c r="M236" s="138"/>
      <c r="T236" s="52"/>
      <c r="AT236" s="16" t="s">
        <v>146</v>
      </c>
      <c r="AU236" s="16" t="s">
        <v>84</v>
      </c>
    </row>
    <row r="237" spans="2:65" s="1" customFormat="1" ht="11.25">
      <c r="B237" s="31"/>
      <c r="D237" s="149" t="s">
        <v>236</v>
      </c>
      <c r="F237" s="150" t="s">
        <v>564</v>
      </c>
      <c r="I237" s="137"/>
      <c r="L237" s="31"/>
      <c r="M237" s="138"/>
      <c r="T237" s="52"/>
      <c r="AT237" s="16" t="s">
        <v>236</v>
      </c>
      <c r="AU237" s="16" t="s">
        <v>84</v>
      </c>
    </row>
    <row r="238" spans="2:65" s="1" customFormat="1" ht="33" customHeight="1">
      <c r="B238" s="31"/>
      <c r="C238" s="121" t="s">
        <v>565</v>
      </c>
      <c r="D238" s="121" t="s">
        <v>140</v>
      </c>
      <c r="E238" s="122" t="s">
        <v>566</v>
      </c>
      <c r="F238" s="123" t="s">
        <v>567</v>
      </c>
      <c r="G238" s="124" t="s">
        <v>568</v>
      </c>
      <c r="H238" s="125">
        <v>2.41</v>
      </c>
      <c r="I238" s="126"/>
      <c r="J238" s="127">
        <f>ROUND(I238*H238,2)</f>
        <v>0</v>
      </c>
      <c r="K238" s="128"/>
      <c r="L238" s="31"/>
      <c r="M238" s="129" t="s">
        <v>19</v>
      </c>
      <c r="N238" s="130" t="s">
        <v>45</v>
      </c>
      <c r="P238" s="131">
        <f>O238*H238</f>
        <v>0</v>
      </c>
      <c r="Q238" s="131">
        <v>0</v>
      </c>
      <c r="R238" s="131">
        <f>Q238*H238</f>
        <v>0</v>
      </c>
      <c r="S238" s="131">
        <v>0</v>
      </c>
      <c r="T238" s="132">
        <f>S238*H238</f>
        <v>0</v>
      </c>
      <c r="AR238" s="133" t="s">
        <v>144</v>
      </c>
      <c r="AT238" s="133" t="s">
        <v>140</v>
      </c>
      <c r="AU238" s="133" t="s">
        <v>84</v>
      </c>
      <c r="AY238" s="16" t="s">
        <v>139</v>
      </c>
      <c r="BE238" s="134">
        <f>IF(N238="základní",J238,0)</f>
        <v>0</v>
      </c>
      <c r="BF238" s="134">
        <f>IF(N238="snížená",J238,0)</f>
        <v>0</v>
      </c>
      <c r="BG238" s="134">
        <f>IF(N238="zákl. přenesená",J238,0)</f>
        <v>0</v>
      </c>
      <c r="BH238" s="134">
        <f>IF(N238="sníž. přenesená",J238,0)</f>
        <v>0</v>
      </c>
      <c r="BI238" s="134">
        <f>IF(N238="nulová",J238,0)</f>
        <v>0</v>
      </c>
      <c r="BJ238" s="16" t="s">
        <v>82</v>
      </c>
      <c r="BK238" s="134">
        <f>ROUND(I238*H238,2)</f>
        <v>0</v>
      </c>
      <c r="BL238" s="16" t="s">
        <v>144</v>
      </c>
      <c r="BM238" s="133" t="s">
        <v>569</v>
      </c>
    </row>
    <row r="239" spans="2:65" s="1" customFormat="1" ht="19.5">
      <c r="B239" s="31"/>
      <c r="D239" s="135" t="s">
        <v>146</v>
      </c>
      <c r="F239" s="136" t="s">
        <v>570</v>
      </c>
      <c r="I239" s="137"/>
      <c r="L239" s="31"/>
      <c r="M239" s="138"/>
      <c r="T239" s="52"/>
      <c r="AT239" s="16" t="s">
        <v>146</v>
      </c>
      <c r="AU239" s="16" t="s">
        <v>84</v>
      </c>
    </row>
    <row r="240" spans="2:65" s="1" customFormat="1" ht="11.25">
      <c r="B240" s="31"/>
      <c r="D240" s="149" t="s">
        <v>236</v>
      </c>
      <c r="F240" s="150" t="s">
        <v>571</v>
      </c>
      <c r="I240" s="137"/>
      <c r="L240" s="31"/>
      <c r="M240" s="138"/>
      <c r="T240" s="52"/>
      <c r="AT240" s="16" t="s">
        <v>236</v>
      </c>
      <c r="AU240" s="16" t="s">
        <v>84</v>
      </c>
    </row>
    <row r="241" spans="2:65" s="12" customFormat="1" ht="11.25">
      <c r="B241" s="151"/>
      <c r="D241" s="135" t="s">
        <v>311</v>
      </c>
      <c r="E241" s="152" t="s">
        <v>19</v>
      </c>
      <c r="F241" s="153" t="s">
        <v>572</v>
      </c>
      <c r="H241" s="154">
        <v>2.41</v>
      </c>
      <c r="I241" s="155"/>
      <c r="L241" s="151"/>
      <c r="M241" s="156"/>
      <c r="T241" s="157"/>
      <c r="AT241" s="152" t="s">
        <v>311</v>
      </c>
      <c r="AU241" s="152" t="s">
        <v>84</v>
      </c>
      <c r="AV241" s="12" t="s">
        <v>84</v>
      </c>
      <c r="AW241" s="12" t="s">
        <v>36</v>
      </c>
      <c r="AX241" s="12" t="s">
        <v>74</v>
      </c>
      <c r="AY241" s="152" t="s">
        <v>139</v>
      </c>
    </row>
    <row r="242" spans="2:65" s="13" customFormat="1" ht="11.25">
      <c r="B242" s="158"/>
      <c r="D242" s="135" t="s">
        <v>311</v>
      </c>
      <c r="E242" s="159" t="s">
        <v>19</v>
      </c>
      <c r="F242" s="160" t="s">
        <v>313</v>
      </c>
      <c r="H242" s="161">
        <v>2.41</v>
      </c>
      <c r="I242" s="162"/>
      <c r="L242" s="158"/>
      <c r="M242" s="163"/>
      <c r="T242" s="164"/>
      <c r="AT242" s="159" t="s">
        <v>311</v>
      </c>
      <c r="AU242" s="159" t="s">
        <v>84</v>
      </c>
      <c r="AV242" s="13" t="s">
        <v>144</v>
      </c>
      <c r="AW242" s="13" t="s">
        <v>36</v>
      </c>
      <c r="AX242" s="13" t="s">
        <v>82</v>
      </c>
      <c r="AY242" s="159" t="s">
        <v>139</v>
      </c>
    </row>
    <row r="243" spans="2:65" s="1" customFormat="1" ht="16.5" customHeight="1">
      <c r="B243" s="31"/>
      <c r="C243" s="165" t="s">
        <v>573</v>
      </c>
      <c r="D243" s="165" t="s">
        <v>314</v>
      </c>
      <c r="E243" s="166" t="s">
        <v>574</v>
      </c>
      <c r="F243" s="167" t="s">
        <v>575</v>
      </c>
      <c r="G243" s="168" t="s">
        <v>576</v>
      </c>
      <c r="H243" s="169">
        <v>2.41</v>
      </c>
      <c r="I243" s="170"/>
      <c r="J243" s="171">
        <f>ROUND(I243*H243,2)</f>
        <v>0</v>
      </c>
      <c r="K243" s="172"/>
      <c r="L243" s="173"/>
      <c r="M243" s="174" t="s">
        <v>19</v>
      </c>
      <c r="N243" s="175" t="s">
        <v>45</v>
      </c>
      <c r="P243" s="131">
        <f>O243*H243</f>
        <v>0</v>
      </c>
      <c r="Q243" s="131">
        <v>1E-3</v>
      </c>
      <c r="R243" s="131">
        <f>Q243*H243</f>
        <v>2.4100000000000002E-3</v>
      </c>
      <c r="S243" s="131">
        <v>0</v>
      </c>
      <c r="T243" s="132">
        <f>S243*H243</f>
        <v>0</v>
      </c>
      <c r="AR243" s="133" t="s">
        <v>171</v>
      </c>
      <c r="AT243" s="133" t="s">
        <v>314</v>
      </c>
      <c r="AU243" s="133" t="s">
        <v>84</v>
      </c>
      <c r="AY243" s="16" t="s">
        <v>139</v>
      </c>
      <c r="BE243" s="134">
        <f>IF(N243="základní",J243,0)</f>
        <v>0</v>
      </c>
      <c r="BF243" s="134">
        <f>IF(N243="snížená",J243,0)</f>
        <v>0</v>
      </c>
      <c r="BG243" s="134">
        <f>IF(N243="zákl. přenesená",J243,0)</f>
        <v>0</v>
      </c>
      <c r="BH243" s="134">
        <f>IF(N243="sníž. přenesená",J243,0)</f>
        <v>0</v>
      </c>
      <c r="BI243" s="134">
        <f>IF(N243="nulová",J243,0)</f>
        <v>0</v>
      </c>
      <c r="BJ243" s="16" t="s">
        <v>82</v>
      </c>
      <c r="BK243" s="134">
        <f>ROUND(I243*H243,2)</f>
        <v>0</v>
      </c>
      <c r="BL243" s="16" t="s">
        <v>144</v>
      </c>
      <c r="BM243" s="133" t="s">
        <v>577</v>
      </c>
    </row>
    <row r="244" spans="2:65" s="1" customFormat="1" ht="11.25">
      <c r="B244" s="31"/>
      <c r="D244" s="135" t="s">
        <v>146</v>
      </c>
      <c r="F244" s="136" t="s">
        <v>575</v>
      </c>
      <c r="I244" s="137"/>
      <c r="L244" s="31"/>
      <c r="M244" s="138"/>
      <c r="T244" s="52"/>
      <c r="AT244" s="16" t="s">
        <v>146</v>
      </c>
      <c r="AU244" s="16" t="s">
        <v>84</v>
      </c>
    </row>
    <row r="245" spans="2:65" s="1" customFormat="1" ht="24.2" customHeight="1">
      <c r="B245" s="31"/>
      <c r="C245" s="121" t="s">
        <v>215</v>
      </c>
      <c r="D245" s="121" t="s">
        <v>140</v>
      </c>
      <c r="E245" s="122" t="s">
        <v>578</v>
      </c>
      <c r="F245" s="123" t="s">
        <v>579</v>
      </c>
      <c r="G245" s="124" t="s">
        <v>263</v>
      </c>
      <c r="H245" s="125">
        <v>189.499</v>
      </c>
      <c r="I245" s="126"/>
      <c r="J245" s="127">
        <f>ROUND(I245*H245,2)</f>
        <v>0</v>
      </c>
      <c r="K245" s="128"/>
      <c r="L245" s="31"/>
      <c r="M245" s="129" t="s">
        <v>19</v>
      </c>
      <c r="N245" s="130" t="s">
        <v>45</v>
      </c>
      <c r="P245" s="131">
        <f>O245*H245</f>
        <v>0</v>
      </c>
      <c r="Q245" s="131">
        <v>0</v>
      </c>
      <c r="R245" s="131">
        <f>Q245*H245</f>
        <v>0</v>
      </c>
      <c r="S245" s="131">
        <v>0</v>
      </c>
      <c r="T245" s="132">
        <f>S245*H245</f>
        <v>0</v>
      </c>
      <c r="AR245" s="133" t="s">
        <v>144</v>
      </c>
      <c r="AT245" s="133" t="s">
        <v>140</v>
      </c>
      <c r="AU245" s="133" t="s">
        <v>84</v>
      </c>
      <c r="AY245" s="16" t="s">
        <v>139</v>
      </c>
      <c r="BE245" s="134">
        <f>IF(N245="základní",J245,0)</f>
        <v>0</v>
      </c>
      <c r="BF245" s="134">
        <f>IF(N245="snížená",J245,0)</f>
        <v>0</v>
      </c>
      <c r="BG245" s="134">
        <f>IF(N245="zákl. přenesená",J245,0)</f>
        <v>0</v>
      </c>
      <c r="BH245" s="134">
        <f>IF(N245="sníž. přenesená",J245,0)</f>
        <v>0</v>
      </c>
      <c r="BI245" s="134">
        <f>IF(N245="nulová",J245,0)</f>
        <v>0</v>
      </c>
      <c r="BJ245" s="16" t="s">
        <v>82</v>
      </c>
      <c r="BK245" s="134">
        <f>ROUND(I245*H245,2)</f>
        <v>0</v>
      </c>
      <c r="BL245" s="16" t="s">
        <v>144</v>
      </c>
      <c r="BM245" s="133" t="s">
        <v>580</v>
      </c>
    </row>
    <row r="246" spans="2:65" s="1" customFormat="1" ht="19.5">
      <c r="B246" s="31"/>
      <c r="D246" s="135" t="s">
        <v>146</v>
      </c>
      <c r="F246" s="136" t="s">
        <v>581</v>
      </c>
      <c r="I246" s="137"/>
      <c r="L246" s="31"/>
      <c r="M246" s="138"/>
      <c r="T246" s="52"/>
      <c r="AT246" s="16" t="s">
        <v>146</v>
      </c>
      <c r="AU246" s="16" t="s">
        <v>84</v>
      </c>
    </row>
    <row r="247" spans="2:65" s="1" customFormat="1" ht="11.25">
      <c r="B247" s="31"/>
      <c r="D247" s="149" t="s">
        <v>236</v>
      </c>
      <c r="F247" s="150" t="s">
        <v>582</v>
      </c>
      <c r="I247" s="137"/>
      <c r="L247" s="31"/>
      <c r="M247" s="138"/>
      <c r="T247" s="52"/>
      <c r="AT247" s="16" t="s">
        <v>236</v>
      </c>
      <c r="AU247" s="16" t="s">
        <v>84</v>
      </c>
    </row>
    <row r="248" spans="2:65" s="12" customFormat="1" ht="11.25">
      <c r="B248" s="151"/>
      <c r="D248" s="135" t="s">
        <v>311</v>
      </c>
      <c r="E248" s="152" t="s">
        <v>19</v>
      </c>
      <c r="F248" s="153" t="s">
        <v>583</v>
      </c>
      <c r="H248" s="154">
        <v>36.895000000000003</v>
      </c>
      <c r="I248" s="155"/>
      <c r="L248" s="151"/>
      <c r="M248" s="156"/>
      <c r="T248" s="157"/>
      <c r="AT248" s="152" t="s">
        <v>311</v>
      </c>
      <c r="AU248" s="152" t="s">
        <v>84</v>
      </c>
      <c r="AV248" s="12" t="s">
        <v>84</v>
      </c>
      <c r="AW248" s="12" t="s">
        <v>36</v>
      </c>
      <c r="AX248" s="12" t="s">
        <v>74</v>
      </c>
      <c r="AY248" s="152" t="s">
        <v>139</v>
      </c>
    </row>
    <row r="249" spans="2:65" s="12" customFormat="1" ht="11.25">
      <c r="B249" s="151"/>
      <c r="D249" s="135" t="s">
        <v>311</v>
      </c>
      <c r="E249" s="152" t="s">
        <v>19</v>
      </c>
      <c r="F249" s="153" t="s">
        <v>584</v>
      </c>
      <c r="H249" s="154">
        <v>152.60400000000001</v>
      </c>
      <c r="I249" s="155"/>
      <c r="L249" s="151"/>
      <c r="M249" s="156"/>
      <c r="T249" s="157"/>
      <c r="AT249" s="152" t="s">
        <v>311</v>
      </c>
      <c r="AU249" s="152" t="s">
        <v>84</v>
      </c>
      <c r="AV249" s="12" t="s">
        <v>84</v>
      </c>
      <c r="AW249" s="12" t="s">
        <v>36</v>
      </c>
      <c r="AX249" s="12" t="s">
        <v>74</v>
      </c>
      <c r="AY249" s="152" t="s">
        <v>139</v>
      </c>
    </row>
    <row r="250" spans="2:65" s="13" customFormat="1" ht="11.25">
      <c r="B250" s="158"/>
      <c r="D250" s="135" t="s">
        <v>311</v>
      </c>
      <c r="E250" s="159" t="s">
        <v>19</v>
      </c>
      <c r="F250" s="160" t="s">
        <v>313</v>
      </c>
      <c r="H250" s="161">
        <v>189.49900000000002</v>
      </c>
      <c r="I250" s="162"/>
      <c r="L250" s="158"/>
      <c r="M250" s="163"/>
      <c r="T250" s="164"/>
      <c r="AT250" s="159" t="s">
        <v>311</v>
      </c>
      <c r="AU250" s="159" t="s">
        <v>84</v>
      </c>
      <c r="AV250" s="13" t="s">
        <v>144</v>
      </c>
      <c r="AW250" s="13" t="s">
        <v>36</v>
      </c>
      <c r="AX250" s="13" t="s">
        <v>82</v>
      </c>
      <c r="AY250" s="159" t="s">
        <v>139</v>
      </c>
    </row>
    <row r="251" spans="2:65" s="1" customFormat="1" ht="16.5" customHeight="1">
      <c r="B251" s="31"/>
      <c r="C251" s="165" t="s">
        <v>219</v>
      </c>
      <c r="D251" s="165" t="s">
        <v>314</v>
      </c>
      <c r="E251" s="166" t="s">
        <v>585</v>
      </c>
      <c r="F251" s="167" t="s">
        <v>586</v>
      </c>
      <c r="G251" s="168" t="s">
        <v>247</v>
      </c>
      <c r="H251" s="169">
        <v>28.992999999999999</v>
      </c>
      <c r="I251" s="170"/>
      <c r="J251" s="171">
        <f>ROUND(I251*H251,2)</f>
        <v>0</v>
      </c>
      <c r="K251" s="172"/>
      <c r="L251" s="173"/>
      <c r="M251" s="174" t="s">
        <v>19</v>
      </c>
      <c r="N251" s="175" t="s">
        <v>45</v>
      </c>
      <c r="P251" s="131">
        <f>O251*H251</f>
        <v>0</v>
      </c>
      <c r="Q251" s="131">
        <v>0.2</v>
      </c>
      <c r="R251" s="131">
        <f>Q251*H251</f>
        <v>5.7986000000000004</v>
      </c>
      <c r="S251" s="131">
        <v>0</v>
      </c>
      <c r="T251" s="132">
        <f>S251*H251</f>
        <v>0</v>
      </c>
      <c r="AR251" s="133" t="s">
        <v>171</v>
      </c>
      <c r="AT251" s="133" t="s">
        <v>314</v>
      </c>
      <c r="AU251" s="133" t="s">
        <v>84</v>
      </c>
      <c r="AY251" s="16" t="s">
        <v>139</v>
      </c>
      <c r="BE251" s="134">
        <f>IF(N251="základní",J251,0)</f>
        <v>0</v>
      </c>
      <c r="BF251" s="134">
        <f>IF(N251="snížená",J251,0)</f>
        <v>0</v>
      </c>
      <c r="BG251" s="134">
        <f>IF(N251="zákl. přenesená",J251,0)</f>
        <v>0</v>
      </c>
      <c r="BH251" s="134">
        <f>IF(N251="sníž. přenesená",J251,0)</f>
        <v>0</v>
      </c>
      <c r="BI251" s="134">
        <f>IF(N251="nulová",J251,0)</f>
        <v>0</v>
      </c>
      <c r="BJ251" s="16" t="s">
        <v>82</v>
      </c>
      <c r="BK251" s="134">
        <f>ROUND(I251*H251,2)</f>
        <v>0</v>
      </c>
      <c r="BL251" s="16" t="s">
        <v>144</v>
      </c>
      <c r="BM251" s="133" t="s">
        <v>587</v>
      </c>
    </row>
    <row r="252" spans="2:65" s="1" customFormat="1" ht="11.25">
      <c r="B252" s="31"/>
      <c r="D252" s="135" t="s">
        <v>146</v>
      </c>
      <c r="F252" s="136" t="s">
        <v>586</v>
      </c>
      <c r="I252" s="137"/>
      <c r="L252" s="31"/>
      <c r="M252" s="138"/>
      <c r="T252" s="52"/>
      <c r="AT252" s="16" t="s">
        <v>146</v>
      </c>
      <c r="AU252" s="16" t="s">
        <v>84</v>
      </c>
    </row>
    <row r="253" spans="2:65" s="12" customFormat="1" ht="11.25">
      <c r="B253" s="151"/>
      <c r="D253" s="135" t="s">
        <v>311</v>
      </c>
      <c r="F253" s="153" t="s">
        <v>588</v>
      </c>
      <c r="H253" s="154">
        <v>28.992999999999999</v>
      </c>
      <c r="I253" s="155"/>
      <c r="L253" s="151"/>
      <c r="M253" s="156"/>
      <c r="T253" s="157"/>
      <c r="AT253" s="152" t="s">
        <v>311</v>
      </c>
      <c r="AU253" s="152" t="s">
        <v>84</v>
      </c>
      <c r="AV253" s="12" t="s">
        <v>84</v>
      </c>
      <c r="AW253" s="12" t="s">
        <v>4</v>
      </c>
      <c r="AX253" s="12" t="s">
        <v>82</v>
      </c>
      <c r="AY253" s="152" t="s">
        <v>139</v>
      </c>
    </row>
    <row r="254" spans="2:65" s="1" customFormat="1" ht="16.5" customHeight="1">
      <c r="B254" s="31"/>
      <c r="C254" s="121" t="s">
        <v>7</v>
      </c>
      <c r="D254" s="121" t="s">
        <v>140</v>
      </c>
      <c r="E254" s="122" t="s">
        <v>589</v>
      </c>
      <c r="F254" s="123" t="s">
        <v>590</v>
      </c>
      <c r="G254" s="124" t="s">
        <v>247</v>
      </c>
      <c r="H254" s="125">
        <v>67.98</v>
      </c>
      <c r="I254" s="126"/>
      <c r="J254" s="127">
        <f>ROUND(I254*H254,2)</f>
        <v>0</v>
      </c>
      <c r="K254" s="128"/>
      <c r="L254" s="31"/>
      <c r="M254" s="129" t="s">
        <v>19</v>
      </c>
      <c r="N254" s="130" t="s">
        <v>45</v>
      </c>
      <c r="P254" s="131">
        <f>O254*H254</f>
        <v>0</v>
      </c>
      <c r="Q254" s="131">
        <v>0</v>
      </c>
      <c r="R254" s="131">
        <f>Q254*H254</f>
        <v>0</v>
      </c>
      <c r="S254" s="131">
        <v>0</v>
      </c>
      <c r="T254" s="132">
        <f>S254*H254</f>
        <v>0</v>
      </c>
      <c r="AR254" s="133" t="s">
        <v>144</v>
      </c>
      <c r="AT254" s="133" t="s">
        <v>140</v>
      </c>
      <c r="AU254" s="133" t="s">
        <v>84</v>
      </c>
      <c r="AY254" s="16" t="s">
        <v>139</v>
      </c>
      <c r="BE254" s="134">
        <f>IF(N254="základní",J254,0)</f>
        <v>0</v>
      </c>
      <c r="BF254" s="134">
        <f>IF(N254="snížená",J254,0)</f>
        <v>0</v>
      </c>
      <c r="BG254" s="134">
        <f>IF(N254="zákl. přenesená",J254,0)</f>
        <v>0</v>
      </c>
      <c r="BH254" s="134">
        <f>IF(N254="sníž. přenesená",J254,0)</f>
        <v>0</v>
      </c>
      <c r="BI254" s="134">
        <f>IF(N254="nulová",J254,0)</f>
        <v>0</v>
      </c>
      <c r="BJ254" s="16" t="s">
        <v>82</v>
      </c>
      <c r="BK254" s="134">
        <f>ROUND(I254*H254,2)</f>
        <v>0</v>
      </c>
      <c r="BL254" s="16" t="s">
        <v>144</v>
      </c>
      <c r="BM254" s="133" t="s">
        <v>591</v>
      </c>
    </row>
    <row r="255" spans="2:65" s="1" customFormat="1" ht="11.25">
      <c r="B255" s="31"/>
      <c r="D255" s="135" t="s">
        <v>146</v>
      </c>
      <c r="F255" s="136" t="s">
        <v>592</v>
      </c>
      <c r="I255" s="137"/>
      <c r="L255" s="31"/>
      <c r="M255" s="138"/>
      <c r="T255" s="52"/>
      <c r="AT255" s="16" t="s">
        <v>146</v>
      </c>
      <c r="AU255" s="16" t="s">
        <v>84</v>
      </c>
    </row>
    <row r="256" spans="2:65" s="1" customFormat="1" ht="11.25">
      <c r="B256" s="31"/>
      <c r="D256" s="149" t="s">
        <v>236</v>
      </c>
      <c r="F256" s="150" t="s">
        <v>593</v>
      </c>
      <c r="I256" s="137"/>
      <c r="L256" s="31"/>
      <c r="M256" s="138"/>
      <c r="T256" s="52"/>
      <c r="AT256" s="16" t="s">
        <v>236</v>
      </c>
      <c r="AU256" s="16" t="s">
        <v>84</v>
      </c>
    </row>
    <row r="257" spans="2:65" s="1" customFormat="1" ht="39">
      <c r="B257" s="31"/>
      <c r="D257" s="135" t="s">
        <v>147</v>
      </c>
      <c r="F257" s="139" t="s">
        <v>594</v>
      </c>
      <c r="I257" s="137"/>
      <c r="L257" s="31"/>
      <c r="M257" s="138"/>
      <c r="T257" s="52"/>
      <c r="AT257" s="16" t="s">
        <v>147</v>
      </c>
      <c r="AU257" s="16" t="s">
        <v>84</v>
      </c>
    </row>
    <row r="258" spans="2:65" s="12" customFormat="1" ht="11.25">
      <c r="B258" s="151"/>
      <c r="D258" s="135" t="s">
        <v>311</v>
      </c>
      <c r="E258" s="152" t="s">
        <v>19</v>
      </c>
      <c r="F258" s="153" t="s">
        <v>595</v>
      </c>
      <c r="H258" s="154">
        <v>33.99</v>
      </c>
      <c r="I258" s="155"/>
      <c r="L258" s="151"/>
      <c r="M258" s="156"/>
      <c r="T258" s="157"/>
      <c r="AT258" s="152" t="s">
        <v>311</v>
      </c>
      <c r="AU258" s="152" t="s">
        <v>84</v>
      </c>
      <c r="AV258" s="12" t="s">
        <v>84</v>
      </c>
      <c r="AW258" s="12" t="s">
        <v>36</v>
      </c>
      <c r="AX258" s="12" t="s">
        <v>74</v>
      </c>
      <c r="AY258" s="152" t="s">
        <v>139</v>
      </c>
    </row>
    <row r="259" spans="2:65" s="12" customFormat="1" ht="22.5">
      <c r="B259" s="151"/>
      <c r="D259" s="135" t="s">
        <v>311</v>
      </c>
      <c r="E259" s="152" t="s">
        <v>19</v>
      </c>
      <c r="F259" s="153" t="s">
        <v>596</v>
      </c>
      <c r="H259" s="154">
        <v>33.99</v>
      </c>
      <c r="I259" s="155"/>
      <c r="L259" s="151"/>
      <c r="M259" s="156"/>
      <c r="T259" s="157"/>
      <c r="AT259" s="152" t="s">
        <v>311</v>
      </c>
      <c r="AU259" s="152" t="s">
        <v>84</v>
      </c>
      <c r="AV259" s="12" t="s">
        <v>84</v>
      </c>
      <c r="AW259" s="12" t="s">
        <v>36</v>
      </c>
      <c r="AX259" s="12" t="s">
        <v>74</v>
      </c>
      <c r="AY259" s="152" t="s">
        <v>139</v>
      </c>
    </row>
    <row r="260" spans="2:65" s="13" customFormat="1" ht="11.25">
      <c r="B260" s="158"/>
      <c r="D260" s="135" t="s">
        <v>311</v>
      </c>
      <c r="E260" s="159" t="s">
        <v>19</v>
      </c>
      <c r="F260" s="160" t="s">
        <v>313</v>
      </c>
      <c r="H260" s="161">
        <v>67.98</v>
      </c>
      <c r="I260" s="162"/>
      <c r="L260" s="158"/>
      <c r="M260" s="163"/>
      <c r="T260" s="164"/>
      <c r="AT260" s="159" t="s">
        <v>311</v>
      </c>
      <c r="AU260" s="159" t="s">
        <v>84</v>
      </c>
      <c r="AV260" s="13" t="s">
        <v>144</v>
      </c>
      <c r="AW260" s="13" t="s">
        <v>36</v>
      </c>
      <c r="AX260" s="13" t="s">
        <v>82</v>
      </c>
      <c r="AY260" s="159" t="s">
        <v>139</v>
      </c>
    </row>
    <row r="261" spans="2:65" s="1" customFormat="1" ht="16.5" customHeight="1">
      <c r="B261" s="31"/>
      <c r="C261" s="121" t="s">
        <v>597</v>
      </c>
      <c r="D261" s="121" t="s">
        <v>140</v>
      </c>
      <c r="E261" s="122" t="s">
        <v>598</v>
      </c>
      <c r="F261" s="123" t="s">
        <v>599</v>
      </c>
      <c r="G261" s="124" t="s">
        <v>247</v>
      </c>
      <c r="H261" s="125">
        <v>12.885</v>
      </c>
      <c r="I261" s="126"/>
      <c r="J261" s="127">
        <f>ROUND(I261*H261,2)</f>
        <v>0</v>
      </c>
      <c r="K261" s="128"/>
      <c r="L261" s="31"/>
      <c r="M261" s="129" t="s">
        <v>19</v>
      </c>
      <c r="N261" s="130" t="s">
        <v>45</v>
      </c>
      <c r="P261" s="131">
        <f>O261*H261</f>
        <v>0</v>
      </c>
      <c r="Q261" s="131">
        <v>0</v>
      </c>
      <c r="R261" s="131">
        <f>Q261*H261</f>
        <v>0</v>
      </c>
      <c r="S261" s="131">
        <v>0</v>
      </c>
      <c r="T261" s="132">
        <f>S261*H261</f>
        <v>0</v>
      </c>
      <c r="AR261" s="133" t="s">
        <v>144</v>
      </c>
      <c r="AT261" s="133" t="s">
        <v>140</v>
      </c>
      <c r="AU261" s="133" t="s">
        <v>84</v>
      </c>
      <c r="AY261" s="16" t="s">
        <v>139</v>
      </c>
      <c r="BE261" s="134">
        <f>IF(N261="základní",J261,0)</f>
        <v>0</v>
      </c>
      <c r="BF261" s="134">
        <f>IF(N261="snížená",J261,0)</f>
        <v>0</v>
      </c>
      <c r="BG261" s="134">
        <f>IF(N261="zákl. přenesená",J261,0)</f>
        <v>0</v>
      </c>
      <c r="BH261" s="134">
        <f>IF(N261="sníž. přenesená",J261,0)</f>
        <v>0</v>
      </c>
      <c r="BI261" s="134">
        <f>IF(N261="nulová",J261,0)</f>
        <v>0</v>
      </c>
      <c r="BJ261" s="16" t="s">
        <v>82</v>
      </c>
      <c r="BK261" s="134">
        <f>ROUND(I261*H261,2)</f>
        <v>0</v>
      </c>
      <c r="BL261" s="16" t="s">
        <v>144</v>
      </c>
      <c r="BM261" s="133" t="s">
        <v>600</v>
      </c>
    </row>
    <row r="262" spans="2:65" s="1" customFormat="1" ht="11.25">
      <c r="B262" s="31"/>
      <c r="D262" s="135" t="s">
        <v>146</v>
      </c>
      <c r="F262" s="136" t="s">
        <v>601</v>
      </c>
      <c r="I262" s="137"/>
      <c r="L262" s="31"/>
      <c r="M262" s="138"/>
      <c r="T262" s="52"/>
      <c r="AT262" s="16" t="s">
        <v>146</v>
      </c>
      <c r="AU262" s="16" t="s">
        <v>84</v>
      </c>
    </row>
    <row r="263" spans="2:65" s="1" customFormat="1" ht="11.25">
      <c r="B263" s="31"/>
      <c r="D263" s="149" t="s">
        <v>236</v>
      </c>
      <c r="F263" s="150" t="s">
        <v>602</v>
      </c>
      <c r="I263" s="137"/>
      <c r="L263" s="31"/>
      <c r="M263" s="138"/>
      <c r="T263" s="52"/>
      <c r="AT263" s="16" t="s">
        <v>236</v>
      </c>
      <c r="AU263" s="16" t="s">
        <v>84</v>
      </c>
    </row>
    <row r="264" spans="2:65" s="12" customFormat="1" ht="11.25">
      <c r="B264" s="151"/>
      <c r="D264" s="135" t="s">
        <v>311</v>
      </c>
      <c r="E264" s="152" t="s">
        <v>19</v>
      </c>
      <c r="F264" s="153" t="s">
        <v>603</v>
      </c>
      <c r="H264" s="154">
        <v>12.885</v>
      </c>
      <c r="I264" s="155"/>
      <c r="L264" s="151"/>
      <c r="M264" s="156"/>
      <c r="T264" s="157"/>
      <c r="AT264" s="152" t="s">
        <v>311</v>
      </c>
      <c r="AU264" s="152" t="s">
        <v>84</v>
      </c>
      <c r="AV264" s="12" t="s">
        <v>84</v>
      </c>
      <c r="AW264" s="12" t="s">
        <v>36</v>
      </c>
      <c r="AX264" s="12" t="s">
        <v>74</v>
      </c>
      <c r="AY264" s="152" t="s">
        <v>139</v>
      </c>
    </row>
    <row r="265" spans="2:65" s="13" customFormat="1" ht="11.25">
      <c r="B265" s="158"/>
      <c r="D265" s="135" t="s">
        <v>311</v>
      </c>
      <c r="E265" s="159" t="s">
        <v>19</v>
      </c>
      <c r="F265" s="160" t="s">
        <v>313</v>
      </c>
      <c r="H265" s="161">
        <v>12.885</v>
      </c>
      <c r="I265" s="162"/>
      <c r="L265" s="158"/>
      <c r="M265" s="163"/>
      <c r="T265" s="164"/>
      <c r="AT265" s="159" t="s">
        <v>311</v>
      </c>
      <c r="AU265" s="159" t="s">
        <v>84</v>
      </c>
      <c r="AV265" s="13" t="s">
        <v>144</v>
      </c>
      <c r="AW265" s="13" t="s">
        <v>36</v>
      </c>
      <c r="AX265" s="13" t="s">
        <v>82</v>
      </c>
      <c r="AY265" s="159" t="s">
        <v>139</v>
      </c>
    </row>
    <row r="266" spans="2:65" s="1" customFormat="1" ht="21.75" customHeight="1">
      <c r="B266" s="31"/>
      <c r="C266" s="121" t="s">
        <v>604</v>
      </c>
      <c r="D266" s="121" t="s">
        <v>140</v>
      </c>
      <c r="E266" s="122" t="s">
        <v>605</v>
      </c>
      <c r="F266" s="123" t="s">
        <v>606</v>
      </c>
      <c r="G266" s="124" t="s">
        <v>247</v>
      </c>
      <c r="H266" s="125">
        <v>80.864999999999995</v>
      </c>
      <c r="I266" s="126"/>
      <c r="J266" s="127">
        <f>ROUND(I266*H266,2)</f>
        <v>0</v>
      </c>
      <c r="K266" s="128"/>
      <c r="L266" s="31"/>
      <c r="M266" s="129" t="s">
        <v>19</v>
      </c>
      <c r="N266" s="130" t="s">
        <v>45</v>
      </c>
      <c r="P266" s="131">
        <f>O266*H266</f>
        <v>0</v>
      </c>
      <c r="Q266" s="131">
        <v>0</v>
      </c>
      <c r="R266" s="131">
        <f>Q266*H266</f>
        <v>0</v>
      </c>
      <c r="S266" s="131">
        <v>0</v>
      </c>
      <c r="T266" s="132">
        <f>S266*H266</f>
        <v>0</v>
      </c>
      <c r="AR266" s="133" t="s">
        <v>144</v>
      </c>
      <c r="AT266" s="133" t="s">
        <v>140</v>
      </c>
      <c r="AU266" s="133" t="s">
        <v>84</v>
      </c>
      <c r="AY266" s="16" t="s">
        <v>139</v>
      </c>
      <c r="BE266" s="134">
        <f>IF(N266="základní",J266,0)</f>
        <v>0</v>
      </c>
      <c r="BF266" s="134">
        <f>IF(N266="snížená",J266,0)</f>
        <v>0</v>
      </c>
      <c r="BG266" s="134">
        <f>IF(N266="zákl. přenesená",J266,0)</f>
        <v>0</v>
      </c>
      <c r="BH266" s="134">
        <f>IF(N266="sníž. přenesená",J266,0)</f>
        <v>0</v>
      </c>
      <c r="BI266" s="134">
        <f>IF(N266="nulová",J266,0)</f>
        <v>0</v>
      </c>
      <c r="BJ266" s="16" t="s">
        <v>82</v>
      </c>
      <c r="BK266" s="134">
        <f>ROUND(I266*H266,2)</f>
        <v>0</v>
      </c>
      <c r="BL266" s="16" t="s">
        <v>144</v>
      </c>
      <c r="BM266" s="133" t="s">
        <v>607</v>
      </c>
    </row>
    <row r="267" spans="2:65" s="1" customFormat="1" ht="11.25">
      <c r="B267" s="31"/>
      <c r="D267" s="135" t="s">
        <v>146</v>
      </c>
      <c r="F267" s="136" t="s">
        <v>608</v>
      </c>
      <c r="I267" s="137"/>
      <c r="L267" s="31"/>
      <c r="M267" s="138"/>
      <c r="T267" s="52"/>
      <c r="AT267" s="16" t="s">
        <v>146</v>
      </c>
      <c r="AU267" s="16" t="s">
        <v>84</v>
      </c>
    </row>
    <row r="268" spans="2:65" s="1" customFormat="1" ht="11.25">
      <c r="B268" s="31"/>
      <c r="D268" s="149" t="s">
        <v>236</v>
      </c>
      <c r="F268" s="150" t="s">
        <v>609</v>
      </c>
      <c r="I268" s="137"/>
      <c r="L268" s="31"/>
      <c r="M268" s="138"/>
      <c r="T268" s="52"/>
      <c r="AT268" s="16" t="s">
        <v>236</v>
      </c>
      <c r="AU268" s="16" t="s">
        <v>84</v>
      </c>
    </row>
    <row r="269" spans="2:65" s="12" customFormat="1" ht="11.25">
      <c r="B269" s="151"/>
      <c r="D269" s="135" t="s">
        <v>311</v>
      </c>
      <c r="E269" s="152" t="s">
        <v>19</v>
      </c>
      <c r="F269" s="153" t="s">
        <v>610</v>
      </c>
      <c r="H269" s="154">
        <v>33.99</v>
      </c>
      <c r="I269" s="155"/>
      <c r="L269" s="151"/>
      <c r="M269" s="156"/>
      <c r="T269" s="157"/>
      <c r="AT269" s="152" t="s">
        <v>311</v>
      </c>
      <c r="AU269" s="152" t="s">
        <v>84</v>
      </c>
      <c r="AV269" s="12" t="s">
        <v>84</v>
      </c>
      <c r="AW269" s="12" t="s">
        <v>36</v>
      </c>
      <c r="AX269" s="12" t="s">
        <v>74</v>
      </c>
      <c r="AY269" s="152" t="s">
        <v>139</v>
      </c>
    </row>
    <row r="270" spans="2:65" s="12" customFormat="1" ht="11.25">
      <c r="B270" s="151"/>
      <c r="D270" s="135" t="s">
        <v>311</v>
      </c>
      <c r="E270" s="152" t="s">
        <v>19</v>
      </c>
      <c r="F270" s="153" t="s">
        <v>611</v>
      </c>
      <c r="H270" s="154">
        <v>33.99</v>
      </c>
      <c r="I270" s="155"/>
      <c r="L270" s="151"/>
      <c r="M270" s="156"/>
      <c r="T270" s="157"/>
      <c r="AT270" s="152" t="s">
        <v>311</v>
      </c>
      <c r="AU270" s="152" t="s">
        <v>84</v>
      </c>
      <c r="AV270" s="12" t="s">
        <v>84</v>
      </c>
      <c r="AW270" s="12" t="s">
        <v>36</v>
      </c>
      <c r="AX270" s="12" t="s">
        <v>74</v>
      </c>
      <c r="AY270" s="152" t="s">
        <v>139</v>
      </c>
    </row>
    <row r="271" spans="2:65" s="12" customFormat="1" ht="11.25">
      <c r="B271" s="151"/>
      <c r="D271" s="135" t="s">
        <v>311</v>
      </c>
      <c r="E271" s="152" t="s">
        <v>19</v>
      </c>
      <c r="F271" s="153" t="s">
        <v>603</v>
      </c>
      <c r="H271" s="154">
        <v>12.885</v>
      </c>
      <c r="I271" s="155"/>
      <c r="L271" s="151"/>
      <c r="M271" s="156"/>
      <c r="T271" s="157"/>
      <c r="AT271" s="152" t="s">
        <v>311</v>
      </c>
      <c r="AU271" s="152" t="s">
        <v>84</v>
      </c>
      <c r="AV271" s="12" t="s">
        <v>84</v>
      </c>
      <c r="AW271" s="12" t="s">
        <v>36</v>
      </c>
      <c r="AX271" s="12" t="s">
        <v>74</v>
      </c>
      <c r="AY271" s="152" t="s">
        <v>139</v>
      </c>
    </row>
    <row r="272" spans="2:65" s="13" customFormat="1" ht="11.25">
      <c r="B272" s="158"/>
      <c r="D272" s="135" t="s">
        <v>311</v>
      </c>
      <c r="E272" s="159" t="s">
        <v>19</v>
      </c>
      <c r="F272" s="160" t="s">
        <v>313</v>
      </c>
      <c r="H272" s="161">
        <v>80.865000000000009</v>
      </c>
      <c r="I272" s="162"/>
      <c r="L272" s="158"/>
      <c r="M272" s="163"/>
      <c r="T272" s="164"/>
      <c r="AT272" s="159" t="s">
        <v>311</v>
      </c>
      <c r="AU272" s="159" t="s">
        <v>84</v>
      </c>
      <c r="AV272" s="13" t="s">
        <v>144</v>
      </c>
      <c r="AW272" s="13" t="s">
        <v>36</v>
      </c>
      <c r="AX272" s="13" t="s">
        <v>82</v>
      </c>
      <c r="AY272" s="159" t="s">
        <v>139</v>
      </c>
    </row>
    <row r="273" spans="2:65" s="1" customFormat="1" ht="24.2" customHeight="1">
      <c r="B273" s="31"/>
      <c r="C273" s="121" t="s">
        <v>612</v>
      </c>
      <c r="D273" s="121" t="s">
        <v>140</v>
      </c>
      <c r="E273" s="122" t="s">
        <v>613</v>
      </c>
      <c r="F273" s="123" t="s">
        <v>614</v>
      </c>
      <c r="G273" s="124" t="s">
        <v>247</v>
      </c>
      <c r="H273" s="125">
        <v>161.72999999999999</v>
      </c>
      <c r="I273" s="126"/>
      <c r="J273" s="127">
        <f>ROUND(I273*H273,2)</f>
        <v>0</v>
      </c>
      <c r="K273" s="128"/>
      <c r="L273" s="31"/>
      <c r="M273" s="129" t="s">
        <v>19</v>
      </c>
      <c r="N273" s="130" t="s">
        <v>45</v>
      </c>
      <c r="P273" s="131">
        <f>O273*H273</f>
        <v>0</v>
      </c>
      <c r="Q273" s="131">
        <v>0</v>
      </c>
      <c r="R273" s="131">
        <f>Q273*H273</f>
        <v>0</v>
      </c>
      <c r="S273" s="131">
        <v>0</v>
      </c>
      <c r="T273" s="132">
        <f>S273*H273</f>
        <v>0</v>
      </c>
      <c r="AR273" s="133" t="s">
        <v>144</v>
      </c>
      <c r="AT273" s="133" t="s">
        <v>140</v>
      </c>
      <c r="AU273" s="133" t="s">
        <v>84</v>
      </c>
      <c r="AY273" s="16" t="s">
        <v>139</v>
      </c>
      <c r="BE273" s="134">
        <f>IF(N273="základní",J273,0)</f>
        <v>0</v>
      </c>
      <c r="BF273" s="134">
        <f>IF(N273="snížená",J273,0)</f>
        <v>0</v>
      </c>
      <c r="BG273" s="134">
        <f>IF(N273="zákl. přenesená",J273,0)</f>
        <v>0</v>
      </c>
      <c r="BH273" s="134">
        <f>IF(N273="sníž. přenesená",J273,0)</f>
        <v>0</v>
      </c>
      <c r="BI273" s="134">
        <f>IF(N273="nulová",J273,0)</f>
        <v>0</v>
      </c>
      <c r="BJ273" s="16" t="s">
        <v>82</v>
      </c>
      <c r="BK273" s="134">
        <f>ROUND(I273*H273,2)</f>
        <v>0</v>
      </c>
      <c r="BL273" s="16" t="s">
        <v>144</v>
      </c>
      <c r="BM273" s="133" t="s">
        <v>615</v>
      </c>
    </row>
    <row r="274" spans="2:65" s="1" customFormat="1" ht="19.5">
      <c r="B274" s="31"/>
      <c r="D274" s="135" t="s">
        <v>146</v>
      </c>
      <c r="F274" s="136" t="s">
        <v>616</v>
      </c>
      <c r="I274" s="137"/>
      <c r="L274" s="31"/>
      <c r="M274" s="138"/>
      <c r="T274" s="52"/>
      <c r="AT274" s="16" t="s">
        <v>146</v>
      </c>
      <c r="AU274" s="16" t="s">
        <v>84</v>
      </c>
    </row>
    <row r="275" spans="2:65" s="1" customFormat="1" ht="11.25">
      <c r="B275" s="31"/>
      <c r="D275" s="149" t="s">
        <v>236</v>
      </c>
      <c r="F275" s="150" t="s">
        <v>617</v>
      </c>
      <c r="I275" s="137"/>
      <c r="L275" s="31"/>
      <c r="M275" s="138"/>
      <c r="T275" s="52"/>
      <c r="AT275" s="16" t="s">
        <v>236</v>
      </c>
      <c r="AU275" s="16" t="s">
        <v>84</v>
      </c>
    </row>
    <row r="276" spans="2:65" s="12" customFormat="1" ht="11.25">
      <c r="B276" s="151"/>
      <c r="D276" s="135" t="s">
        <v>311</v>
      </c>
      <c r="E276" s="152" t="s">
        <v>19</v>
      </c>
      <c r="F276" s="153" t="s">
        <v>610</v>
      </c>
      <c r="H276" s="154">
        <v>33.99</v>
      </c>
      <c r="I276" s="155"/>
      <c r="L276" s="151"/>
      <c r="M276" s="156"/>
      <c r="T276" s="157"/>
      <c r="AT276" s="152" t="s">
        <v>311</v>
      </c>
      <c r="AU276" s="152" t="s">
        <v>84</v>
      </c>
      <c r="AV276" s="12" t="s">
        <v>84</v>
      </c>
      <c r="AW276" s="12" t="s">
        <v>36</v>
      </c>
      <c r="AX276" s="12" t="s">
        <v>74</v>
      </c>
      <c r="AY276" s="152" t="s">
        <v>139</v>
      </c>
    </row>
    <row r="277" spans="2:65" s="12" customFormat="1" ht="11.25">
      <c r="B277" s="151"/>
      <c r="D277" s="135" t="s">
        <v>311</v>
      </c>
      <c r="E277" s="152" t="s">
        <v>19</v>
      </c>
      <c r="F277" s="153" t="s">
        <v>611</v>
      </c>
      <c r="H277" s="154">
        <v>33.99</v>
      </c>
      <c r="I277" s="155"/>
      <c r="L277" s="151"/>
      <c r="M277" s="156"/>
      <c r="T277" s="157"/>
      <c r="AT277" s="152" t="s">
        <v>311</v>
      </c>
      <c r="AU277" s="152" t="s">
        <v>84</v>
      </c>
      <c r="AV277" s="12" t="s">
        <v>84</v>
      </c>
      <c r="AW277" s="12" t="s">
        <v>36</v>
      </c>
      <c r="AX277" s="12" t="s">
        <v>74</v>
      </c>
      <c r="AY277" s="152" t="s">
        <v>139</v>
      </c>
    </row>
    <row r="278" spans="2:65" s="12" customFormat="1" ht="11.25">
      <c r="B278" s="151"/>
      <c r="D278" s="135" t="s">
        <v>311</v>
      </c>
      <c r="E278" s="152" t="s">
        <v>19</v>
      </c>
      <c r="F278" s="153" t="s">
        <v>603</v>
      </c>
      <c r="H278" s="154">
        <v>12.885</v>
      </c>
      <c r="I278" s="155"/>
      <c r="L278" s="151"/>
      <c r="M278" s="156"/>
      <c r="T278" s="157"/>
      <c r="AT278" s="152" t="s">
        <v>311</v>
      </c>
      <c r="AU278" s="152" t="s">
        <v>84</v>
      </c>
      <c r="AV278" s="12" t="s">
        <v>84</v>
      </c>
      <c r="AW278" s="12" t="s">
        <v>36</v>
      </c>
      <c r="AX278" s="12" t="s">
        <v>74</v>
      </c>
      <c r="AY278" s="152" t="s">
        <v>139</v>
      </c>
    </row>
    <row r="279" spans="2:65" s="13" customFormat="1" ht="11.25">
      <c r="B279" s="158"/>
      <c r="D279" s="135" t="s">
        <v>311</v>
      </c>
      <c r="E279" s="159" t="s">
        <v>19</v>
      </c>
      <c r="F279" s="160" t="s">
        <v>313</v>
      </c>
      <c r="H279" s="161">
        <v>80.865000000000009</v>
      </c>
      <c r="I279" s="162"/>
      <c r="L279" s="158"/>
      <c r="M279" s="163"/>
      <c r="T279" s="164"/>
      <c r="AT279" s="159" t="s">
        <v>311</v>
      </c>
      <c r="AU279" s="159" t="s">
        <v>84</v>
      </c>
      <c r="AV279" s="13" t="s">
        <v>144</v>
      </c>
      <c r="AW279" s="13" t="s">
        <v>36</v>
      </c>
      <c r="AX279" s="13" t="s">
        <v>82</v>
      </c>
      <c r="AY279" s="159" t="s">
        <v>139</v>
      </c>
    </row>
    <row r="280" spans="2:65" s="12" customFormat="1" ht="11.25">
      <c r="B280" s="151"/>
      <c r="D280" s="135" t="s">
        <v>311</v>
      </c>
      <c r="F280" s="153" t="s">
        <v>618</v>
      </c>
      <c r="H280" s="154">
        <v>161.72999999999999</v>
      </c>
      <c r="I280" s="155"/>
      <c r="L280" s="151"/>
      <c r="M280" s="156"/>
      <c r="T280" s="157"/>
      <c r="AT280" s="152" t="s">
        <v>311</v>
      </c>
      <c r="AU280" s="152" t="s">
        <v>84</v>
      </c>
      <c r="AV280" s="12" t="s">
        <v>84</v>
      </c>
      <c r="AW280" s="12" t="s">
        <v>4</v>
      </c>
      <c r="AX280" s="12" t="s">
        <v>82</v>
      </c>
      <c r="AY280" s="152" t="s">
        <v>139</v>
      </c>
    </row>
    <row r="281" spans="2:65" s="1" customFormat="1" ht="16.5" customHeight="1">
      <c r="B281" s="31"/>
      <c r="C281" s="121" t="s">
        <v>307</v>
      </c>
      <c r="D281" s="121" t="s">
        <v>140</v>
      </c>
      <c r="E281" s="122" t="s">
        <v>413</v>
      </c>
      <c r="F281" s="123" t="s">
        <v>619</v>
      </c>
      <c r="G281" s="124" t="s">
        <v>620</v>
      </c>
      <c r="H281" s="125">
        <v>344</v>
      </c>
      <c r="I281" s="126"/>
      <c r="J281" s="127">
        <f>ROUND(I281*H281,2)</f>
        <v>0</v>
      </c>
      <c r="K281" s="128"/>
      <c r="L281" s="31"/>
      <c r="M281" s="129" t="s">
        <v>19</v>
      </c>
      <c r="N281" s="130" t="s">
        <v>45</v>
      </c>
      <c r="P281" s="131">
        <f>O281*H281</f>
        <v>0</v>
      </c>
      <c r="Q281" s="131">
        <v>0</v>
      </c>
      <c r="R281" s="131">
        <f>Q281*H281</f>
        <v>0</v>
      </c>
      <c r="S281" s="131">
        <v>0</v>
      </c>
      <c r="T281" s="132">
        <f>S281*H281</f>
        <v>0</v>
      </c>
      <c r="AR281" s="133" t="s">
        <v>144</v>
      </c>
      <c r="AT281" s="133" t="s">
        <v>140</v>
      </c>
      <c r="AU281" s="133" t="s">
        <v>84</v>
      </c>
      <c r="AY281" s="16" t="s">
        <v>139</v>
      </c>
      <c r="BE281" s="134">
        <f>IF(N281="základní",J281,0)</f>
        <v>0</v>
      </c>
      <c r="BF281" s="134">
        <f>IF(N281="snížená",J281,0)</f>
        <v>0</v>
      </c>
      <c r="BG281" s="134">
        <f>IF(N281="zákl. přenesená",J281,0)</f>
        <v>0</v>
      </c>
      <c r="BH281" s="134">
        <f>IF(N281="sníž. přenesená",J281,0)</f>
        <v>0</v>
      </c>
      <c r="BI281" s="134">
        <f>IF(N281="nulová",J281,0)</f>
        <v>0</v>
      </c>
      <c r="BJ281" s="16" t="s">
        <v>82</v>
      </c>
      <c r="BK281" s="134">
        <f>ROUND(I281*H281,2)</f>
        <v>0</v>
      </c>
      <c r="BL281" s="16" t="s">
        <v>144</v>
      </c>
      <c r="BM281" s="133" t="s">
        <v>621</v>
      </c>
    </row>
    <row r="282" spans="2:65" s="1" customFormat="1" ht="11.25">
      <c r="B282" s="31"/>
      <c r="D282" s="135" t="s">
        <v>146</v>
      </c>
      <c r="F282" s="136" t="s">
        <v>619</v>
      </c>
      <c r="I282" s="137"/>
      <c r="L282" s="31"/>
      <c r="M282" s="138"/>
      <c r="T282" s="52"/>
      <c r="AT282" s="16" t="s">
        <v>146</v>
      </c>
      <c r="AU282" s="16" t="s">
        <v>84</v>
      </c>
    </row>
    <row r="283" spans="2:65" s="1" customFormat="1" ht="39">
      <c r="B283" s="31"/>
      <c r="D283" s="135" t="s">
        <v>147</v>
      </c>
      <c r="F283" s="139" t="s">
        <v>622</v>
      </c>
      <c r="I283" s="137"/>
      <c r="L283" s="31"/>
      <c r="M283" s="138"/>
      <c r="T283" s="52"/>
      <c r="AT283" s="16" t="s">
        <v>147</v>
      </c>
      <c r="AU283" s="16" t="s">
        <v>84</v>
      </c>
    </row>
    <row r="284" spans="2:65" s="10" customFormat="1" ht="22.9" customHeight="1">
      <c r="B284" s="111"/>
      <c r="D284" s="112" t="s">
        <v>73</v>
      </c>
      <c r="E284" s="147" t="s">
        <v>272</v>
      </c>
      <c r="F284" s="147" t="s">
        <v>273</v>
      </c>
      <c r="I284" s="114"/>
      <c r="J284" s="148">
        <f>BK284</f>
        <v>0</v>
      </c>
      <c r="L284" s="111"/>
      <c r="M284" s="116"/>
      <c r="P284" s="117">
        <f>SUM(P285:P287)</f>
        <v>0</v>
      </c>
      <c r="R284" s="117">
        <f>SUM(R285:R287)</f>
        <v>0</v>
      </c>
      <c r="T284" s="118">
        <f>SUM(T285:T287)</f>
        <v>0</v>
      </c>
      <c r="AR284" s="112" t="s">
        <v>82</v>
      </c>
      <c r="AT284" s="119" t="s">
        <v>73</v>
      </c>
      <c r="AU284" s="119" t="s">
        <v>82</v>
      </c>
      <c r="AY284" s="112" t="s">
        <v>139</v>
      </c>
      <c r="BK284" s="120">
        <f>SUM(BK285:BK287)</f>
        <v>0</v>
      </c>
    </row>
    <row r="285" spans="2:65" s="1" customFormat="1" ht="24.2" customHeight="1">
      <c r="B285" s="31"/>
      <c r="C285" s="121" t="s">
        <v>623</v>
      </c>
      <c r="D285" s="121" t="s">
        <v>140</v>
      </c>
      <c r="E285" s="122" t="s">
        <v>624</v>
      </c>
      <c r="F285" s="123" t="s">
        <v>625</v>
      </c>
      <c r="G285" s="124" t="s">
        <v>276</v>
      </c>
      <c r="H285" s="125">
        <v>20.645</v>
      </c>
      <c r="I285" s="126"/>
      <c r="J285" s="127">
        <f>ROUND(I285*H285,2)</f>
        <v>0</v>
      </c>
      <c r="K285" s="128"/>
      <c r="L285" s="31"/>
      <c r="M285" s="129" t="s">
        <v>19</v>
      </c>
      <c r="N285" s="130" t="s">
        <v>45</v>
      </c>
      <c r="P285" s="131">
        <f>O285*H285</f>
        <v>0</v>
      </c>
      <c r="Q285" s="131">
        <v>0</v>
      </c>
      <c r="R285" s="131">
        <f>Q285*H285</f>
        <v>0</v>
      </c>
      <c r="S285" s="131">
        <v>0</v>
      </c>
      <c r="T285" s="132">
        <f>S285*H285</f>
        <v>0</v>
      </c>
      <c r="AR285" s="133" t="s">
        <v>144</v>
      </c>
      <c r="AT285" s="133" t="s">
        <v>140</v>
      </c>
      <c r="AU285" s="133" t="s">
        <v>84</v>
      </c>
      <c r="AY285" s="16" t="s">
        <v>139</v>
      </c>
      <c r="BE285" s="134">
        <f>IF(N285="základní",J285,0)</f>
        <v>0</v>
      </c>
      <c r="BF285" s="134">
        <f>IF(N285="snížená",J285,0)</f>
        <v>0</v>
      </c>
      <c r="BG285" s="134">
        <f>IF(N285="zákl. přenesená",J285,0)</f>
        <v>0</v>
      </c>
      <c r="BH285" s="134">
        <f>IF(N285="sníž. přenesená",J285,0)</f>
        <v>0</v>
      </c>
      <c r="BI285" s="134">
        <f>IF(N285="nulová",J285,0)</f>
        <v>0</v>
      </c>
      <c r="BJ285" s="16" t="s">
        <v>82</v>
      </c>
      <c r="BK285" s="134">
        <f>ROUND(I285*H285,2)</f>
        <v>0</v>
      </c>
      <c r="BL285" s="16" t="s">
        <v>144</v>
      </c>
      <c r="BM285" s="133" t="s">
        <v>626</v>
      </c>
    </row>
    <row r="286" spans="2:65" s="1" customFormat="1" ht="19.5">
      <c r="B286" s="31"/>
      <c r="D286" s="135" t="s">
        <v>146</v>
      </c>
      <c r="F286" s="136" t="s">
        <v>627</v>
      </c>
      <c r="I286" s="137"/>
      <c r="L286" s="31"/>
      <c r="M286" s="138"/>
      <c r="T286" s="52"/>
      <c r="AT286" s="16" t="s">
        <v>146</v>
      </c>
      <c r="AU286" s="16" t="s">
        <v>84</v>
      </c>
    </row>
    <row r="287" spans="2:65" s="1" customFormat="1" ht="11.25">
      <c r="B287" s="31"/>
      <c r="D287" s="149" t="s">
        <v>236</v>
      </c>
      <c r="F287" s="150" t="s">
        <v>628</v>
      </c>
      <c r="I287" s="137"/>
      <c r="L287" s="31"/>
      <c r="M287" s="140"/>
      <c r="N287" s="141"/>
      <c r="O287" s="141"/>
      <c r="P287" s="141"/>
      <c r="Q287" s="141"/>
      <c r="R287" s="141"/>
      <c r="S287" s="141"/>
      <c r="T287" s="142"/>
      <c r="AT287" s="16" t="s">
        <v>236</v>
      </c>
      <c r="AU287" s="16" t="s">
        <v>84</v>
      </c>
    </row>
    <row r="288" spans="2:65" s="1" customFormat="1" ht="6.95" customHeight="1">
      <c r="B288" s="40"/>
      <c r="C288" s="41"/>
      <c r="D288" s="41"/>
      <c r="E288" s="41"/>
      <c r="F288" s="41"/>
      <c r="G288" s="41"/>
      <c r="H288" s="41"/>
      <c r="I288" s="41"/>
      <c r="J288" s="41"/>
      <c r="K288" s="41"/>
      <c r="L288" s="31"/>
    </row>
  </sheetData>
  <sheetProtection algorithmName="SHA-512" hashValue="w0nr4iWCdDGlH4t75kqUx4VYWzaJ9hSduzNs0J8dX0Pg6mQPLNj47j+RfBK2WxuImCmvy+WwtvHtV4CnN1UQDw==" saltValue="/sJ+WWzxFQxsjht41tTlZ/ZUUnTjyIaoflGXs3HjmPvS6G3WFj1iBPBuEx/Sr7D93vsMAoIRlgY2KwJvNwcvqA==" spinCount="100000" sheet="1" objects="1" scenarios="1" formatColumns="0" formatRows="0" autoFilter="0"/>
  <autoFilter ref="C81:K287" xr:uid="{00000000-0009-0000-0000-000006000000}"/>
  <mergeCells count="9">
    <mergeCell ref="E50:H50"/>
    <mergeCell ref="E72:H72"/>
    <mergeCell ref="E74:H74"/>
    <mergeCell ref="L2:V2"/>
    <mergeCell ref="E7:H7"/>
    <mergeCell ref="E9:H9"/>
    <mergeCell ref="E18:H18"/>
    <mergeCell ref="E27:H27"/>
    <mergeCell ref="E48:H48"/>
  </mergeCells>
  <hyperlinks>
    <hyperlink ref="F87" r:id="rId1" xr:uid="{00000000-0004-0000-0600-000000000000}"/>
    <hyperlink ref="F92" r:id="rId2" xr:uid="{00000000-0004-0000-0600-000001000000}"/>
    <hyperlink ref="F102" r:id="rId3" xr:uid="{00000000-0004-0000-0600-000002000000}"/>
    <hyperlink ref="F110" r:id="rId4" xr:uid="{00000000-0004-0000-0600-000003000000}"/>
    <hyperlink ref="F120" r:id="rId5" xr:uid="{00000000-0004-0000-0600-000004000000}"/>
    <hyperlink ref="F128" r:id="rId6" xr:uid="{00000000-0004-0000-0600-000005000000}"/>
    <hyperlink ref="F133" r:id="rId7" xr:uid="{00000000-0004-0000-0600-000006000000}"/>
    <hyperlink ref="F140" r:id="rId8" xr:uid="{00000000-0004-0000-0600-000007000000}"/>
    <hyperlink ref="F209" r:id="rId9" xr:uid="{00000000-0004-0000-0600-000008000000}"/>
    <hyperlink ref="F216" r:id="rId10" xr:uid="{00000000-0004-0000-0600-000009000000}"/>
    <hyperlink ref="F228" r:id="rId11" xr:uid="{00000000-0004-0000-0600-00000A000000}"/>
    <hyperlink ref="F237" r:id="rId12" xr:uid="{00000000-0004-0000-0600-00000B000000}"/>
    <hyperlink ref="F240" r:id="rId13" xr:uid="{00000000-0004-0000-0600-00000C000000}"/>
    <hyperlink ref="F247" r:id="rId14" xr:uid="{00000000-0004-0000-0600-00000D000000}"/>
    <hyperlink ref="F256" r:id="rId15" xr:uid="{00000000-0004-0000-0600-00000E000000}"/>
    <hyperlink ref="F263" r:id="rId16" xr:uid="{00000000-0004-0000-0600-00000F000000}"/>
    <hyperlink ref="F268" r:id="rId17" xr:uid="{00000000-0004-0000-0600-000010000000}"/>
    <hyperlink ref="F275" r:id="rId18" xr:uid="{00000000-0004-0000-0600-000011000000}"/>
    <hyperlink ref="F287" r:id="rId19" xr:uid="{00000000-0004-0000-0600-000012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2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B2:BM166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80"/>
      <c r="M2" s="280"/>
      <c r="N2" s="280"/>
      <c r="O2" s="280"/>
      <c r="P2" s="280"/>
      <c r="Q2" s="280"/>
      <c r="R2" s="280"/>
      <c r="S2" s="280"/>
      <c r="T2" s="280"/>
      <c r="U2" s="280"/>
      <c r="V2" s="280"/>
      <c r="AT2" s="16" t="s">
        <v>102</v>
      </c>
    </row>
    <row r="3" spans="2:4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84</v>
      </c>
    </row>
    <row r="4" spans="2:46" ht="24.95" customHeight="1">
      <c r="B4" s="19"/>
      <c r="D4" s="20" t="s">
        <v>115</v>
      </c>
      <c r="L4" s="19"/>
      <c r="M4" s="84" t="s">
        <v>10</v>
      </c>
      <c r="AT4" s="16" t="s">
        <v>4</v>
      </c>
    </row>
    <row r="5" spans="2:46" ht="6.95" customHeight="1">
      <c r="B5" s="19"/>
      <c r="L5" s="19"/>
    </row>
    <row r="6" spans="2:46" ht="12" customHeight="1">
      <c r="B6" s="19"/>
      <c r="D6" s="26" t="s">
        <v>16</v>
      </c>
      <c r="L6" s="19"/>
    </row>
    <row r="7" spans="2:46" ht="16.5" customHeight="1">
      <c r="B7" s="19"/>
      <c r="E7" s="306" t="str">
        <f>'Rekapitulace stavby'!K6</f>
        <v>Revitalizační opatření mokřad Boskovice</v>
      </c>
      <c r="F7" s="307"/>
      <c r="G7" s="307"/>
      <c r="H7" s="307"/>
      <c r="L7" s="19"/>
    </row>
    <row r="8" spans="2:46" s="1" customFormat="1" ht="12" customHeight="1">
      <c r="B8" s="31"/>
      <c r="D8" s="26" t="s">
        <v>116</v>
      </c>
      <c r="L8" s="31"/>
    </row>
    <row r="9" spans="2:46" s="1" customFormat="1" ht="16.5" customHeight="1">
      <c r="B9" s="31"/>
      <c r="E9" s="273" t="s">
        <v>629</v>
      </c>
      <c r="F9" s="308"/>
      <c r="G9" s="308"/>
      <c r="H9" s="308"/>
      <c r="L9" s="31"/>
    </row>
    <row r="10" spans="2:46" s="1" customFormat="1" ht="11.25">
      <c r="B10" s="31"/>
      <c r="L10" s="31"/>
    </row>
    <row r="11" spans="2:46" s="1" customFormat="1" ht="12" customHeight="1">
      <c r="B11" s="31"/>
      <c r="D11" s="26" t="s">
        <v>18</v>
      </c>
      <c r="F11" s="24" t="s">
        <v>19</v>
      </c>
      <c r="I11" s="26" t="s">
        <v>20</v>
      </c>
      <c r="J11" s="24" t="s">
        <v>19</v>
      </c>
      <c r="L11" s="31"/>
    </row>
    <row r="12" spans="2:46" s="1" customFormat="1" ht="12" customHeight="1">
      <c r="B12" s="31"/>
      <c r="D12" s="26" t="s">
        <v>21</v>
      </c>
      <c r="F12" s="24" t="s">
        <v>22</v>
      </c>
      <c r="I12" s="26" t="s">
        <v>23</v>
      </c>
      <c r="J12" s="48" t="str">
        <f>'Rekapitulace stavby'!AN8</f>
        <v>21. 5. 2024</v>
      </c>
      <c r="L12" s="31"/>
    </row>
    <row r="13" spans="2:46" s="1" customFormat="1" ht="10.9" customHeight="1">
      <c r="B13" s="31"/>
      <c r="L13" s="31"/>
    </row>
    <row r="14" spans="2:46" s="1" customFormat="1" ht="12" customHeight="1">
      <c r="B14" s="31"/>
      <c r="D14" s="26" t="s">
        <v>25</v>
      </c>
      <c r="I14" s="26" t="s">
        <v>26</v>
      </c>
      <c r="J14" s="24" t="s">
        <v>27</v>
      </c>
      <c r="L14" s="31"/>
    </row>
    <row r="15" spans="2:46" s="1" customFormat="1" ht="18" customHeight="1">
      <c r="B15" s="31"/>
      <c r="E15" s="24" t="s">
        <v>28</v>
      </c>
      <c r="I15" s="26" t="s">
        <v>29</v>
      </c>
      <c r="J15" s="24" t="s">
        <v>19</v>
      </c>
      <c r="L15" s="31"/>
    </row>
    <row r="16" spans="2:46" s="1" customFormat="1" ht="6.95" customHeight="1">
      <c r="B16" s="31"/>
      <c r="L16" s="31"/>
    </row>
    <row r="17" spans="2:12" s="1" customFormat="1" ht="12" customHeight="1">
      <c r="B17" s="31"/>
      <c r="D17" s="26" t="s">
        <v>30</v>
      </c>
      <c r="I17" s="26" t="s">
        <v>26</v>
      </c>
      <c r="J17" s="27" t="str">
        <f>'Rekapitulace stavby'!AN13</f>
        <v>Vyplň údaj</v>
      </c>
      <c r="L17" s="31"/>
    </row>
    <row r="18" spans="2:12" s="1" customFormat="1" ht="18" customHeight="1">
      <c r="B18" s="31"/>
      <c r="E18" s="309" t="str">
        <f>'Rekapitulace stavby'!E14</f>
        <v>Vyplň údaj</v>
      </c>
      <c r="F18" s="279"/>
      <c r="G18" s="279"/>
      <c r="H18" s="279"/>
      <c r="I18" s="26" t="s">
        <v>29</v>
      </c>
      <c r="J18" s="27" t="str">
        <f>'Rekapitulace stavby'!AN14</f>
        <v>Vyplň údaj</v>
      </c>
      <c r="L18" s="31"/>
    </row>
    <row r="19" spans="2:12" s="1" customFormat="1" ht="6.95" customHeight="1">
      <c r="B19" s="31"/>
      <c r="L19" s="31"/>
    </row>
    <row r="20" spans="2:12" s="1" customFormat="1" ht="12" customHeight="1">
      <c r="B20" s="31"/>
      <c r="D20" s="26" t="s">
        <v>32</v>
      </c>
      <c r="I20" s="26" t="s">
        <v>26</v>
      </c>
      <c r="J20" s="24" t="s">
        <v>33</v>
      </c>
      <c r="L20" s="31"/>
    </row>
    <row r="21" spans="2:12" s="1" customFormat="1" ht="18" customHeight="1">
      <c r="B21" s="31"/>
      <c r="E21" s="24" t="s">
        <v>34</v>
      </c>
      <c r="I21" s="26" t="s">
        <v>29</v>
      </c>
      <c r="J21" s="24" t="s">
        <v>35</v>
      </c>
      <c r="L21" s="31"/>
    </row>
    <row r="22" spans="2:12" s="1" customFormat="1" ht="6.95" customHeight="1">
      <c r="B22" s="31"/>
      <c r="L22" s="31"/>
    </row>
    <row r="23" spans="2:12" s="1" customFormat="1" ht="12" customHeight="1">
      <c r="B23" s="31"/>
      <c r="D23" s="26" t="s">
        <v>37</v>
      </c>
      <c r="I23" s="26" t="s">
        <v>26</v>
      </c>
      <c r="J23" s="24" t="s">
        <v>33</v>
      </c>
      <c r="L23" s="31"/>
    </row>
    <row r="24" spans="2:12" s="1" customFormat="1" ht="18" customHeight="1">
      <c r="B24" s="31"/>
      <c r="E24" s="24" t="s">
        <v>34</v>
      </c>
      <c r="I24" s="26" t="s">
        <v>29</v>
      </c>
      <c r="J24" s="24" t="s">
        <v>19</v>
      </c>
      <c r="L24" s="31"/>
    </row>
    <row r="25" spans="2:12" s="1" customFormat="1" ht="6.95" customHeight="1">
      <c r="B25" s="31"/>
      <c r="L25" s="31"/>
    </row>
    <row r="26" spans="2:12" s="1" customFormat="1" ht="12" customHeight="1">
      <c r="B26" s="31"/>
      <c r="D26" s="26" t="s">
        <v>38</v>
      </c>
      <c r="L26" s="31"/>
    </row>
    <row r="27" spans="2:12" s="7" customFormat="1" ht="16.5" customHeight="1">
      <c r="B27" s="85"/>
      <c r="E27" s="284" t="s">
        <v>19</v>
      </c>
      <c r="F27" s="284"/>
      <c r="G27" s="284"/>
      <c r="H27" s="284"/>
      <c r="L27" s="85"/>
    </row>
    <row r="28" spans="2:12" s="1" customFormat="1" ht="6.95" customHeight="1">
      <c r="B28" s="31"/>
      <c r="L28" s="31"/>
    </row>
    <row r="29" spans="2:12" s="1" customFormat="1" ht="6.95" customHeight="1">
      <c r="B29" s="31"/>
      <c r="D29" s="49"/>
      <c r="E29" s="49"/>
      <c r="F29" s="49"/>
      <c r="G29" s="49"/>
      <c r="H29" s="49"/>
      <c r="I29" s="49"/>
      <c r="J29" s="49"/>
      <c r="K29" s="49"/>
      <c r="L29" s="31"/>
    </row>
    <row r="30" spans="2:12" s="1" customFormat="1" ht="25.35" customHeight="1">
      <c r="B30" s="31"/>
      <c r="D30" s="86" t="s">
        <v>40</v>
      </c>
      <c r="J30" s="62">
        <f>ROUND(J82, 2)</f>
        <v>0</v>
      </c>
      <c r="L30" s="31"/>
    </row>
    <row r="31" spans="2:12" s="1" customFormat="1" ht="6.95" customHeight="1">
      <c r="B31" s="31"/>
      <c r="D31" s="49"/>
      <c r="E31" s="49"/>
      <c r="F31" s="49"/>
      <c r="G31" s="49"/>
      <c r="H31" s="49"/>
      <c r="I31" s="49"/>
      <c r="J31" s="49"/>
      <c r="K31" s="49"/>
      <c r="L31" s="31"/>
    </row>
    <row r="32" spans="2:12" s="1" customFormat="1" ht="14.45" customHeight="1">
      <c r="B32" s="31"/>
      <c r="F32" s="34" t="s">
        <v>42</v>
      </c>
      <c r="I32" s="34" t="s">
        <v>41</v>
      </c>
      <c r="J32" s="34" t="s">
        <v>43</v>
      </c>
      <c r="L32" s="31"/>
    </row>
    <row r="33" spans="2:12" s="1" customFormat="1" ht="14.45" customHeight="1">
      <c r="B33" s="31"/>
      <c r="D33" s="51" t="s">
        <v>44</v>
      </c>
      <c r="E33" s="26" t="s">
        <v>45</v>
      </c>
      <c r="F33" s="87">
        <f>ROUND((SUM(BE82:BE165)),  2)</f>
        <v>0</v>
      </c>
      <c r="I33" s="88">
        <v>0.21</v>
      </c>
      <c r="J33" s="87">
        <f>ROUND(((SUM(BE82:BE165))*I33),  2)</f>
        <v>0</v>
      </c>
      <c r="L33" s="31"/>
    </row>
    <row r="34" spans="2:12" s="1" customFormat="1" ht="14.45" customHeight="1">
      <c r="B34" s="31"/>
      <c r="E34" s="26" t="s">
        <v>46</v>
      </c>
      <c r="F34" s="87">
        <f>ROUND((SUM(BF82:BF165)),  2)</f>
        <v>0</v>
      </c>
      <c r="I34" s="88">
        <v>0.12</v>
      </c>
      <c r="J34" s="87">
        <f>ROUND(((SUM(BF82:BF165))*I34),  2)</f>
        <v>0</v>
      </c>
      <c r="L34" s="31"/>
    </row>
    <row r="35" spans="2:12" s="1" customFormat="1" ht="14.45" hidden="1" customHeight="1">
      <c r="B35" s="31"/>
      <c r="E35" s="26" t="s">
        <v>47</v>
      </c>
      <c r="F35" s="87">
        <f>ROUND((SUM(BG82:BG165)),  2)</f>
        <v>0</v>
      </c>
      <c r="I35" s="88">
        <v>0.21</v>
      </c>
      <c r="J35" s="87">
        <f>0</f>
        <v>0</v>
      </c>
      <c r="L35" s="31"/>
    </row>
    <row r="36" spans="2:12" s="1" customFormat="1" ht="14.45" hidden="1" customHeight="1">
      <c r="B36" s="31"/>
      <c r="E36" s="26" t="s">
        <v>48</v>
      </c>
      <c r="F36" s="87">
        <f>ROUND((SUM(BH82:BH165)),  2)</f>
        <v>0</v>
      </c>
      <c r="I36" s="88">
        <v>0.12</v>
      </c>
      <c r="J36" s="87">
        <f>0</f>
        <v>0</v>
      </c>
      <c r="L36" s="31"/>
    </row>
    <row r="37" spans="2:12" s="1" customFormat="1" ht="14.45" hidden="1" customHeight="1">
      <c r="B37" s="31"/>
      <c r="E37" s="26" t="s">
        <v>49</v>
      </c>
      <c r="F37" s="87">
        <f>ROUND((SUM(BI82:BI165)),  2)</f>
        <v>0</v>
      </c>
      <c r="I37" s="88">
        <v>0</v>
      </c>
      <c r="J37" s="87">
        <f>0</f>
        <v>0</v>
      </c>
      <c r="L37" s="31"/>
    </row>
    <row r="38" spans="2:12" s="1" customFormat="1" ht="6.95" customHeight="1">
      <c r="B38" s="31"/>
      <c r="L38" s="31"/>
    </row>
    <row r="39" spans="2:12" s="1" customFormat="1" ht="25.35" customHeight="1">
      <c r="B39" s="31"/>
      <c r="C39" s="89"/>
      <c r="D39" s="90" t="s">
        <v>50</v>
      </c>
      <c r="E39" s="53"/>
      <c r="F39" s="53"/>
      <c r="G39" s="91" t="s">
        <v>51</v>
      </c>
      <c r="H39" s="92" t="s">
        <v>52</v>
      </c>
      <c r="I39" s="53"/>
      <c r="J39" s="93">
        <f>SUM(J30:J37)</f>
        <v>0</v>
      </c>
      <c r="K39" s="94"/>
      <c r="L39" s="31"/>
    </row>
    <row r="40" spans="2:12" s="1" customFormat="1" ht="14.45" customHeight="1">
      <c r="B40" s="40"/>
      <c r="C40" s="41"/>
      <c r="D40" s="41"/>
      <c r="E40" s="41"/>
      <c r="F40" s="41"/>
      <c r="G40" s="41"/>
      <c r="H40" s="41"/>
      <c r="I40" s="41"/>
      <c r="J40" s="41"/>
      <c r="K40" s="41"/>
      <c r="L40" s="31"/>
    </row>
    <row r="44" spans="2:12" s="1" customFormat="1" ht="6.95" customHeight="1">
      <c r="B44" s="42"/>
      <c r="C44" s="43"/>
      <c r="D44" s="43"/>
      <c r="E44" s="43"/>
      <c r="F44" s="43"/>
      <c r="G44" s="43"/>
      <c r="H44" s="43"/>
      <c r="I44" s="43"/>
      <c r="J44" s="43"/>
      <c r="K44" s="43"/>
      <c r="L44" s="31"/>
    </row>
    <row r="45" spans="2:12" s="1" customFormat="1" ht="24.95" customHeight="1">
      <c r="B45" s="31"/>
      <c r="C45" s="20" t="s">
        <v>118</v>
      </c>
      <c r="L45" s="31"/>
    </row>
    <row r="46" spans="2:12" s="1" customFormat="1" ht="6.95" customHeight="1">
      <c r="B46" s="31"/>
      <c r="L46" s="31"/>
    </row>
    <row r="47" spans="2:12" s="1" customFormat="1" ht="12" customHeight="1">
      <c r="B47" s="31"/>
      <c r="C47" s="26" t="s">
        <v>16</v>
      </c>
      <c r="L47" s="31"/>
    </row>
    <row r="48" spans="2:12" s="1" customFormat="1" ht="16.5" customHeight="1">
      <c r="B48" s="31"/>
      <c r="E48" s="306" t="str">
        <f>E7</f>
        <v>Revitalizační opatření mokřad Boskovice</v>
      </c>
      <c r="F48" s="307"/>
      <c r="G48" s="307"/>
      <c r="H48" s="307"/>
      <c r="L48" s="31"/>
    </row>
    <row r="49" spans="2:47" s="1" customFormat="1" ht="12" customHeight="1">
      <c r="B49" s="31"/>
      <c r="C49" s="26" t="s">
        <v>116</v>
      </c>
      <c r="L49" s="31"/>
    </row>
    <row r="50" spans="2:47" s="1" customFormat="1" ht="16.5" customHeight="1">
      <c r="B50" s="31"/>
      <c r="E50" s="273" t="str">
        <f>E9</f>
        <v>05.2 - SO 05 Vegetační úpravy - následná péče rok 2026</v>
      </c>
      <c r="F50" s="308"/>
      <c r="G50" s="308"/>
      <c r="H50" s="308"/>
      <c r="L50" s="31"/>
    </row>
    <row r="51" spans="2:47" s="1" customFormat="1" ht="6.95" customHeight="1">
      <c r="B51" s="31"/>
      <c r="L51" s="31"/>
    </row>
    <row r="52" spans="2:47" s="1" customFormat="1" ht="12" customHeight="1">
      <c r="B52" s="31"/>
      <c r="C52" s="26" t="s">
        <v>21</v>
      </c>
      <c r="F52" s="24" t="str">
        <f>F12</f>
        <v>KN Boskovice</v>
      </c>
      <c r="I52" s="26" t="s">
        <v>23</v>
      </c>
      <c r="J52" s="48" t="str">
        <f>IF(J12="","",J12)</f>
        <v>21. 5. 2024</v>
      </c>
      <c r="L52" s="31"/>
    </row>
    <row r="53" spans="2:47" s="1" customFormat="1" ht="6.95" customHeight="1">
      <c r="B53" s="31"/>
      <c r="L53" s="31"/>
    </row>
    <row r="54" spans="2:47" s="1" customFormat="1" ht="15.2" customHeight="1">
      <c r="B54" s="31"/>
      <c r="C54" s="26" t="s">
        <v>25</v>
      </c>
      <c r="F54" s="24" t="str">
        <f>E15</f>
        <v>Město Boskovice</v>
      </c>
      <c r="I54" s="26" t="s">
        <v>32</v>
      </c>
      <c r="J54" s="29" t="str">
        <f>E21</f>
        <v>Ing. Vít Pučálek</v>
      </c>
      <c r="L54" s="31"/>
    </row>
    <row r="55" spans="2:47" s="1" customFormat="1" ht="15.2" customHeight="1">
      <c r="B55" s="31"/>
      <c r="C55" s="26" t="s">
        <v>30</v>
      </c>
      <c r="F55" s="24" t="str">
        <f>IF(E18="","",E18)</f>
        <v>Vyplň údaj</v>
      </c>
      <c r="I55" s="26" t="s">
        <v>37</v>
      </c>
      <c r="J55" s="29" t="str">
        <f>E24</f>
        <v>Ing. Vít Pučálek</v>
      </c>
      <c r="L55" s="31"/>
    </row>
    <row r="56" spans="2:47" s="1" customFormat="1" ht="10.35" customHeight="1">
      <c r="B56" s="31"/>
      <c r="L56" s="31"/>
    </row>
    <row r="57" spans="2:47" s="1" customFormat="1" ht="29.25" customHeight="1">
      <c r="B57" s="31"/>
      <c r="C57" s="95" t="s">
        <v>119</v>
      </c>
      <c r="D57" s="89"/>
      <c r="E57" s="89"/>
      <c r="F57" s="89"/>
      <c r="G57" s="89"/>
      <c r="H57" s="89"/>
      <c r="I57" s="89"/>
      <c r="J57" s="96" t="s">
        <v>120</v>
      </c>
      <c r="K57" s="89"/>
      <c r="L57" s="31"/>
    </row>
    <row r="58" spans="2:47" s="1" customFormat="1" ht="10.35" customHeight="1">
      <c r="B58" s="31"/>
      <c r="L58" s="31"/>
    </row>
    <row r="59" spans="2:47" s="1" customFormat="1" ht="22.9" customHeight="1">
      <c r="B59" s="31"/>
      <c r="C59" s="97" t="s">
        <v>72</v>
      </c>
      <c r="J59" s="62">
        <f>J82</f>
        <v>0</v>
      </c>
      <c r="L59" s="31"/>
      <c r="AU59" s="16" t="s">
        <v>121</v>
      </c>
    </row>
    <row r="60" spans="2:47" s="8" customFormat="1" ht="24.95" customHeight="1">
      <c r="B60" s="98"/>
      <c r="D60" s="99" t="s">
        <v>225</v>
      </c>
      <c r="E60" s="100"/>
      <c r="F60" s="100"/>
      <c r="G60" s="100"/>
      <c r="H60" s="100"/>
      <c r="I60" s="100"/>
      <c r="J60" s="101">
        <f>J83</f>
        <v>0</v>
      </c>
      <c r="L60" s="98"/>
    </row>
    <row r="61" spans="2:47" s="11" customFormat="1" ht="19.899999999999999" customHeight="1">
      <c r="B61" s="143"/>
      <c r="D61" s="144" t="s">
        <v>226</v>
      </c>
      <c r="E61" s="145"/>
      <c r="F61" s="145"/>
      <c r="G61" s="145"/>
      <c r="H61" s="145"/>
      <c r="I61" s="145"/>
      <c r="J61" s="146">
        <f>J84</f>
        <v>0</v>
      </c>
      <c r="L61" s="143"/>
    </row>
    <row r="62" spans="2:47" s="11" customFormat="1" ht="19.899999999999999" customHeight="1">
      <c r="B62" s="143"/>
      <c r="D62" s="144" t="s">
        <v>227</v>
      </c>
      <c r="E62" s="145"/>
      <c r="F62" s="145"/>
      <c r="G62" s="145"/>
      <c r="H62" s="145"/>
      <c r="I62" s="145"/>
      <c r="J62" s="146">
        <f>J162</f>
        <v>0</v>
      </c>
      <c r="L62" s="143"/>
    </row>
    <row r="63" spans="2:47" s="1" customFormat="1" ht="21.75" customHeight="1">
      <c r="B63" s="31"/>
      <c r="L63" s="31"/>
    </row>
    <row r="64" spans="2:47" s="1" customFormat="1" ht="6.95" customHeight="1">
      <c r="B64" s="40"/>
      <c r="C64" s="41"/>
      <c r="D64" s="41"/>
      <c r="E64" s="41"/>
      <c r="F64" s="41"/>
      <c r="G64" s="41"/>
      <c r="H64" s="41"/>
      <c r="I64" s="41"/>
      <c r="J64" s="41"/>
      <c r="K64" s="41"/>
      <c r="L64" s="31"/>
    </row>
    <row r="68" spans="2:12" s="1" customFormat="1" ht="6.95" customHeight="1">
      <c r="B68" s="42"/>
      <c r="C68" s="43"/>
      <c r="D68" s="43"/>
      <c r="E68" s="43"/>
      <c r="F68" s="43"/>
      <c r="G68" s="43"/>
      <c r="H68" s="43"/>
      <c r="I68" s="43"/>
      <c r="J68" s="43"/>
      <c r="K68" s="43"/>
      <c r="L68" s="31"/>
    </row>
    <row r="69" spans="2:12" s="1" customFormat="1" ht="24.95" customHeight="1">
      <c r="B69" s="31"/>
      <c r="C69" s="20" t="s">
        <v>123</v>
      </c>
      <c r="L69" s="31"/>
    </row>
    <row r="70" spans="2:12" s="1" customFormat="1" ht="6.95" customHeight="1">
      <c r="B70" s="31"/>
      <c r="L70" s="31"/>
    </row>
    <row r="71" spans="2:12" s="1" customFormat="1" ht="12" customHeight="1">
      <c r="B71" s="31"/>
      <c r="C71" s="26" t="s">
        <v>16</v>
      </c>
      <c r="L71" s="31"/>
    </row>
    <row r="72" spans="2:12" s="1" customFormat="1" ht="16.5" customHeight="1">
      <c r="B72" s="31"/>
      <c r="E72" s="306" t="str">
        <f>E7</f>
        <v>Revitalizační opatření mokřad Boskovice</v>
      </c>
      <c r="F72" s="307"/>
      <c r="G72" s="307"/>
      <c r="H72" s="307"/>
      <c r="L72" s="31"/>
    </row>
    <row r="73" spans="2:12" s="1" customFormat="1" ht="12" customHeight="1">
      <c r="B73" s="31"/>
      <c r="C73" s="26" t="s">
        <v>116</v>
      </c>
      <c r="L73" s="31"/>
    </row>
    <row r="74" spans="2:12" s="1" customFormat="1" ht="16.5" customHeight="1">
      <c r="B74" s="31"/>
      <c r="E74" s="273" t="str">
        <f>E9</f>
        <v>05.2 - SO 05 Vegetační úpravy - následná péče rok 2026</v>
      </c>
      <c r="F74" s="308"/>
      <c r="G74" s="308"/>
      <c r="H74" s="308"/>
      <c r="L74" s="31"/>
    </row>
    <row r="75" spans="2:12" s="1" customFormat="1" ht="6.95" customHeight="1">
      <c r="B75" s="31"/>
      <c r="L75" s="31"/>
    </row>
    <row r="76" spans="2:12" s="1" customFormat="1" ht="12" customHeight="1">
      <c r="B76" s="31"/>
      <c r="C76" s="26" t="s">
        <v>21</v>
      </c>
      <c r="F76" s="24" t="str">
        <f>F12</f>
        <v>KN Boskovice</v>
      </c>
      <c r="I76" s="26" t="s">
        <v>23</v>
      </c>
      <c r="J76" s="48" t="str">
        <f>IF(J12="","",J12)</f>
        <v>21. 5. 2024</v>
      </c>
      <c r="L76" s="31"/>
    </row>
    <row r="77" spans="2:12" s="1" customFormat="1" ht="6.95" customHeight="1">
      <c r="B77" s="31"/>
      <c r="L77" s="31"/>
    </row>
    <row r="78" spans="2:12" s="1" customFormat="1" ht="15.2" customHeight="1">
      <c r="B78" s="31"/>
      <c r="C78" s="26" t="s">
        <v>25</v>
      </c>
      <c r="F78" s="24" t="str">
        <f>E15</f>
        <v>Město Boskovice</v>
      </c>
      <c r="I78" s="26" t="s">
        <v>32</v>
      </c>
      <c r="J78" s="29" t="str">
        <f>E21</f>
        <v>Ing. Vít Pučálek</v>
      </c>
      <c r="L78" s="31"/>
    </row>
    <row r="79" spans="2:12" s="1" customFormat="1" ht="15.2" customHeight="1">
      <c r="B79" s="31"/>
      <c r="C79" s="26" t="s">
        <v>30</v>
      </c>
      <c r="F79" s="24" t="str">
        <f>IF(E18="","",E18)</f>
        <v>Vyplň údaj</v>
      </c>
      <c r="I79" s="26" t="s">
        <v>37</v>
      </c>
      <c r="J79" s="29" t="str">
        <f>E24</f>
        <v>Ing. Vít Pučálek</v>
      </c>
      <c r="L79" s="31"/>
    </row>
    <row r="80" spans="2:12" s="1" customFormat="1" ht="10.35" customHeight="1">
      <c r="B80" s="31"/>
      <c r="L80" s="31"/>
    </row>
    <row r="81" spans="2:65" s="9" customFormat="1" ht="29.25" customHeight="1">
      <c r="B81" s="102"/>
      <c r="C81" s="103" t="s">
        <v>124</v>
      </c>
      <c r="D81" s="104" t="s">
        <v>59</v>
      </c>
      <c r="E81" s="104" t="s">
        <v>55</v>
      </c>
      <c r="F81" s="104" t="s">
        <v>56</v>
      </c>
      <c r="G81" s="104" t="s">
        <v>125</v>
      </c>
      <c r="H81" s="104" t="s">
        <v>126</v>
      </c>
      <c r="I81" s="104" t="s">
        <v>127</v>
      </c>
      <c r="J81" s="105" t="s">
        <v>120</v>
      </c>
      <c r="K81" s="106" t="s">
        <v>128</v>
      </c>
      <c r="L81" s="102"/>
      <c r="M81" s="55" t="s">
        <v>19</v>
      </c>
      <c r="N81" s="56" t="s">
        <v>44</v>
      </c>
      <c r="O81" s="56" t="s">
        <v>129</v>
      </c>
      <c r="P81" s="56" t="s">
        <v>130</v>
      </c>
      <c r="Q81" s="56" t="s">
        <v>131</v>
      </c>
      <c r="R81" s="56" t="s">
        <v>132</v>
      </c>
      <c r="S81" s="56" t="s">
        <v>133</v>
      </c>
      <c r="T81" s="57" t="s">
        <v>134</v>
      </c>
    </row>
    <row r="82" spans="2:65" s="1" customFormat="1" ht="22.9" customHeight="1">
      <c r="B82" s="31"/>
      <c r="C82" s="60" t="s">
        <v>135</v>
      </c>
      <c r="J82" s="107">
        <f>BK82</f>
        <v>0</v>
      </c>
      <c r="L82" s="31"/>
      <c r="M82" s="58"/>
      <c r="N82" s="49"/>
      <c r="O82" s="49"/>
      <c r="P82" s="108">
        <f>P83</f>
        <v>0</v>
      </c>
      <c r="Q82" s="49"/>
      <c r="R82" s="108">
        <f>R83</f>
        <v>0.1646</v>
      </c>
      <c r="S82" s="49"/>
      <c r="T82" s="109">
        <f>T83</f>
        <v>0</v>
      </c>
      <c r="AT82" s="16" t="s">
        <v>73</v>
      </c>
      <c r="AU82" s="16" t="s">
        <v>121</v>
      </c>
      <c r="BK82" s="110">
        <f>BK83</f>
        <v>0</v>
      </c>
    </row>
    <row r="83" spans="2:65" s="10" customFormat="1" ht="25.9" customHeight="1">
      <c r="B83" s="111"/>
      <c r="D83" s="112" t="s">
        <v>73</v>
      </c>
      <c r="E83" s="113" t="s">
        <v>228</v>
      </c>
      <c r="F83" s="113" t="s">
        <v>229</v>
      </c>
      <c r="I83" s="114"/>
      <c r="J83" s="115">
        <f>BK83</f>
        <v>0</v>
      </c>
      <c r="L83" s="111"/>
      <c r="M83" s="116"/>
      <c r="P83" s="117">
        <f>P84+P162</f>
        <v>0</v>
      </c>
      <c r="R83" s="117">
        <f>R84+R162</f>
        <v>0.1646</v>
      </c>
      <c r="T83" s="118">
        <f>T84+T162</f>
        <v>0</v>
      </c>
      <c r="AR83" s="112" t="s">
        <v>82</v>
      </c>
      <c r="AT83" s="119" t="s">
        <v>73</v>
      </c>
      <c r="AU83" s="119" t="s">
        <v>74</v>
      </c>
      <c r="AY83" s="112" t="s">
        <v>139</v>
      </c>
      <c r="BK83" s="120">
        <f>BK84+BK162</f>
        <v>0</v>
      </c>
    </row>
    <row r="84" spans="2:65" s="10" customFormat="1" ht="22.9" customHeight="1">
      <c r="B84" s="111"/>
      <c r="D84" s="112" t="s">
        <v>73</v>
      </c>
      <c r="E84" s="147" t="s">
        <v>82</v>
      </c>
      <c r="F84" s="147" t="s">
        <v>230</v>
      </c>
      <c r="I84" s="114"/>
      <c r="J84" s="148">
        <f>BK84</f>
        <v>0</v>
      </c>
      <c r="L84" s="111"/>
      <c r="M84" s="116"/>
      <c r="P84" s="117">
        <f>SUM(P85:P161)</f>
        <v>0</v>
      </c>
      <c r="R84" s="117">
        <f>SUM(R85:R161)</f>
        <v>0.1646</v>
      </c>
      <c r="T84" s="118">
        <f>SUM(T85:T161)</f>
        <v>0</v>
      </c>
      <c r="AR84" s="112" t="s">
        <v>82</v>
      </c>
      <c r="AT84" s="119" t="s">
        <v>73</v>
      </c>
      <c r="AU84" s="119" t="s">
        <v>82</v>
      </c>
      <c r="AY84" s="112" t="s">
        <v>139</v>
      </c>
      <c r="BK84" s="120">
        <f>SUM(BK85:BK161)</f>
        <v>0</v>
      </c>
    </row>
    <row r="85" spans="2:65" s="1" customFormat="1" ht="24.2" customHeight="1">
      <c r="B85" s="31"/>
      <c r="C85" s="121" t="s">
        <v>82</v>
      </c>
      <c r="D85" s="121" t="s">
        <v>140</v>
      </c>
      <c r="E85" s="122" t="s">
        <v>630</v>
      </c>
      <c r="F85" s="123" t="s">
        <v>631</v>
      </c>
      <c r="G85" s="124" t="s">
        <v>263</v>
      </c>
      <c r="H85" s="125">
        <v>11020</v>
      </c>
      <c r="I85" s="126"/>
      <c r="J85" s="127">
        <f>ROUND(I85*H85,2)</f>
        <v>0</v>
      </c>
      <c r="K85" s="128"/>
      <c r="L85" s="31"/>
      <c r="M85" s="129" t="s">
        <v>19</v>
      </c>
      <c r="N85" s="130" t="s">
        <v>45</v>
      </c>
      <c r="P85" s="131">
        <f>O85*H85</f>
        <v>0</v>
      </c>
      <c r="Q85" s="131">
        <v>0</v>
      </c>
      <c r="R85" s="131">
        <f>Q85*H85</f>
        <v>0</v>
      </c>
      <c r="S85" s="131">
        <v>0</v>
      </c>
      <c r="T85" s="132">
        <f>S85*H85</f>
        <v>0</v>
      </c>
      <c r="AR85" s="133" t="s">
        <v>144</v>
      </c>
      <c r="AT85" s="133" t="s">
        <v>140</v>
      </c>
      <c r="AU85" s="133" t="s">
        <v>84</v>
      </c>
      <c r="AY85" s="16" t="s">
        <v>139</v>
      </c>
      <c r="BE85" s="134">
        <f>IF(N85="základní",J85,0)</f>
        <v>0</v>
      </c>
      <c r="BF85" s="134">
        <f>IF(N85="snížená",J85,0)</f>
        <v>0</v>
      </c>
      <c r="BG85" s="134">
        <f>IF(N85="zákl. přenesená",J85,0)</f>
        <v>0</v>
      </c>
      <c r="BH85" s="134">
        <f>IF(N85="sníž. přenesená",J85,0)</f>
        <v>0</v>
      </c>
      <c r="BI85" s="134">
        <f>IF(N85="nulová",J85,0)</f>
        <v>0</v>
      </c>
      <c r="BJ85" s="16" t="s">
        <v>82</v>
      </c>
      <c r="BK85" s="134">
        <f>ROUND(I85*H85,2)</f>
        <v>0</v>
      </c>
      <c r="BL85" s="16" t="s">
        <v>144</v>
      </c>
      <c r="BM85" s="133" t="s">
        <v>632</v>
      </c>
    </row>
    <row r="86" spans="2:65" s="1" customFormat="1" ht="19.5">
      <c r="B86" s="31"/>
      <c r="D86" s="135" t="s">
        <v>146</v>
      </c>
      <c r="F86" s="136" t="s">
        <v>633</v>
      </c>
      <c r="I86" s="137"/>
      <c r="L86" s="31"/>
      <c r="M86" s="138"/>
      <c r="T86" s="52"/>
      <c r="AT86" s="16" t="s">
        <v>146</v>
      </c>
      <c r="AU86" s="16" t="s">
        <v>84</v>
      </c>
    </row>
    <row r="87" spans="2:65" s="1" customFormat="1" ht="11.25">
      <c r="B87" s="31"/>
      <c r="D87" s="149" t="s">
        <v>236</v>
      </c>
      <c r="F87" s="150" t="s">
        <v>634</v>
      </c>
      <c r="I87" s="137"/>
      <c r="L87" s="31"/>
      <c r="M87" s="138"/>
      <c r="T87" s="52"/>
      <c r="AT87" s="16" t="s">
        <v>236</v>
      </c>
      <c r="AU87" s="16" t="s">
        <v>84</v>
      </c>
    </row>
    <row r="88" spans="2:65" s="12" customFormat="1" ht="11.25">
      <c r="B88" s="151"/>
      <c r="D88" s="135" t="s">
        <v>311</v>
      </c>
      <c r="E88" s="152" t="s">
        <v>19</v>
      </c>
      <c r="F88" s="153" t="s">
        <v>635</v>
      </c>
      <c r="H88" s="154">
        <v>11020</v>
      </c>
      <c r="I88" s="155"/>
      <c r="L88" s="151"/>
      <c r="M88" s="156"/>
      <c r="T88" s="157"/>
      <c r="AT88" s="152" t="s">
        <v>311</v>
      </c>
      <c r="AU88" s="152" t="s">
        <v>84</v>
      </c>
      <c r="AV88" s="12" t="s">
        <v>84</v>
      </c>
      <c r="AW88" s="12" t="s">
        <v>36</v>
      </c>
      <c r="AX88" s="12" t="s">
        <v>74</v>
      </c>
      <c r="AY88" s="152" t="s">
        <v>139</v>
      </c>
    </row>
    <row r="89" spans="2:65" s="13" customFormat="1" ht="11.25">
      <c r="B89" s="158"/>
      <c r="D89" s="135" t="s">
        <v>311</v>
      </c>
      <c r="E89" s="159" t="s">
        <v>19</v>
      </c>
      <c r="F89" s="160" t="s">
        <v>313</v>
      </c>
      <c r="H89" s="161">
        <v>11020</v>
      </c>
      <c r="I89" s="162"/>
      <c r="L89" s="158"/>
      <c r="M89" s="163"/>
      <c r="T89" s="164"/>
      <c r="AT89" s="159" t="s">
        <v>311</v>
      </c>
      <c r="AU89" s="159" t="s">
        <v>84</v>
      </c>
      <c r="AV89" s="13" t="s">
        <v>144</v>
      </c>
      <c r="AW89" s="13" t="s">
        <v>36</v>
      </c>
      <c r="AX89" s="13" t="s">
        <v>82</v>
      </c>
      <c r="AY89" s="159" t="s">
        <v>139</v>
      </c>
    </row>
    <row r="90" spans="2:65" s="1" customFormat="1" ht="24.2" customHeight="1">
      <c r="B90" s="31"/>
      <c r="C90" s="121" t="s">
        <v>84</v>
      </c>
      <c r="D90" s="121" t="s">
        <v>140</v>
      </c>
      <c r="E90" s="122" t="s">
        <v>636</v>
      </c>
      <c r="F90" s="123" t="s">
        <v>637</v>
      </c>
      <c r="G90" s="124" t="s">
        <v>263</v>
      </c>
      <c r="H90" s="125">
        <v>6160</v>
      </c>
      <c r="I90" s="126"/>
      <c r="J90" s="127">
        <f>ROUND(I90*H90,2)</f>
        <v>0</v>
      </c>
      <c r="K90" s="128"/>
      <c r="L90" s="31"/>
      <c r="M90" s="129" t="s">
        <v>19</v>
      </c>
      <c r="N90" s="130" t="s">
        <v>45</v>
      </c>
      <c r="P90" s="131">
        <f>O90*H90</f>
        <v>0</v>
      </c>
      <c r="Q90" s="131">
        <v>0</v>
      </c>
      <c r="R90" s="131">
        <f>Q90*H90</f>
        <v>0</v>
      </c>
      <c r="S90" s="131">
        <v>0</v>
      </c>
      <c r="T90" s="132">
        <f>S90*H90</f>
        <v>0</v>
      </c>
      <c r="AR90" s="133" t="s">
        <v>144</v>
      </c>
      <c r="AT90" s="133" t="s">
        <v>140</v>
      </c>
      <c r="AU90" s="133" t="s">
        <v>84</v>
      </c>
      <c r="AY90" s="16" t="s">
        <v>139</v>
      </c>
      <c r="BE90" s="134">
        <f>IF(N90="základní",J90,0)</f>
        <v>0</v>
      </c>
      <c r="BF90" s="134">
        <f>IF(N90="snížená",J90,0)</f>
        <v>0</v>
      </c>
      <c r="BG90" s="134">
        <f>IF(N90="zákl. přenesená",J90,0)</f>
        <v>0</v>
      </c>
      <c r="BH90" s="134">
        <f>IF(N90="sníž. přenesená",J90,0)</f>
        <v>0</v>
      </c>
      <c r="BI90" s="134">
        <f>IF(N90="nulová",J90,0)</f>
        <v>0</v>
      </c>
      <c r="BJ90" s="16" t="s">
        <v>82</v>
      </c>
      <c r="BK90" s="134">
        <f>ROUND(I90*H90,2)</f>
        <v>0</v>
      </c>
      <c r="BL90" s="16" t="s">
        <v>144</v>
      </c>
      <c r="BM90" s="133" t="s">
        <v>638</v>
      </c>
    </row>
    <row r="91" spans="2:65" s="1" customFormat="1" ht="19.5">
      <c r="B91" s="31"/>
      <c r="D91" s="135" t="s">
        <v>146</v>
      </c>
      <c r="F91" s="136" t="s">
        <v>639</v>
      </c>
      <c r="I91" s="137"/>
      <c r="L91" s="31"/>
      <c r="M91" s="138"/>
      <c r="T91" s="52"/>
      <c r="AT91" s="16" t="s">
        <v>146</v>
      </c>
      <c r="AU91" s="16" t="s">
        <v>84</v>
      </c>
    </row>
    <row r="92" spans="2:65" s="1" customFormat="1" ht="11.25">
      <c r="B92" s="31"/>
      <c r="D92" s="149" t="s">
        <v>236</v>
      </c>
      <c r="F92" s="150" t="s">
        <v>640</v>
      </c>
      <c r="I92" s="137"/>
      <c r="L92" s="31"/>
      <c r="M92" s="138"/>
      <c r="T92" s="52"/>
      <c r="AT92" s="16" t="s">
        <v>236</v>
      </c>
      <c r="AU92" s="16" t="s">
        <v>84</v>
      </c>
    </row>
    <row r="93" spans="2:65" s="12" customFormat="1" ht="11.25">
      <c r="B93" s="151"/>
      <c r="D93" s="135" t="s">
        <v>311</v>
      </c>
      <c r="E93" s="152" t="s">
        <v>19</v>
      </c>
      <c r="F93" s="153" t="s">
        <v>641</v>
      </c>
      <c r="H93" s="154">
        <v>6160</v>
      </c>
      <c r="I93" s="155"/>
      <c r="L93" s="151"/>
      <c r="M93" s="156"/>
      <c r="T93" s="157"/>
      <c r="AT93" s="152" t="s">
        <v>311</v>
      </c>
      <c r="AU93" s="152" t="s">
        <v>84</v>
      </c>
      <c r="AV93" s="12" t="s">
        <v>84</v>
      </c>
      <c r="AW93" s="12" t="s">
        <v>36</v>
      </c>
      <c r="AX93" s="12" t="s">
        <v>74</v>
      </c>
      <c r="AY93" s="152" t="s">
        <v>139</v>
      </c>
    </row>
    <row r="94" spans="2:65" s="13" customFormat="1" ht="11.25">
      <c r="B94" s="158"/>
      <c r="D94" s="135" t="s">
        <v>311</v>
      </c>
      <c r="E94" s="159" t="s">
        <v>19</v>
      </c>
      <c r="F94" s="160" t="s">
        <v>313</v>
      </c>
      <c r="H94" s="161">
        <v>6160</v>
      </c>
      <c r="I94" s="162"/>
      <c r="L94" s="158"/>
      <c r="M94" s="163"/>
      <c r="T94" s="164"/>
      <c r="AT94" s="159" t="s">
        <v>311</v>
      </c>
      <c r="AU94" s="159" t="s">
        <v>84</v>
      </c>
      <c r="AV94" s="13" t="s">
        <v>144</v>
      </c>
      <c r="AW94" s="13" t="s">
        <v>36</v>
      </c>
      <c r="AX94" s="13" t="s">
        <v>82</v>
      </c>
      <c r="AY94" s="159" t="s">
        <v>139</v>
      </c>
    </row>
    <row r="95" spans="2:65" s="1" customFormat="1" ht="24.2" customHeight="1">
      <c r="B95" s="31"/>
      <c r="C95" s="121" t="s">
        <v>535</v>
      </c>
      <c r="D95" s="121" t="s">
        <v>140</v>
      </c>
      <c r="E95" s="122" t="s">
        <v>397</v>
      </c>
      <c r="F95" s="123" t="s">
        <v>398</v>
      </c>
      <c r="G95" s="124" t="s">
        <v>370</v>
      </c>
      <c r="H95" s="125">
        <v>65</v>
      </c>
      <c r="I95" s="126"/>
      <c r="J95" s="127">
        <f>ROUND(I95*H95,2)</f>
        <v>0</v>
      </c>
      <c r="K95" s="128"/>
      <c r="L95" s="31"/>
      <c r="M95" s="129" t="s">
        <v>19</v>
      </c>
      <c r="N95" s="130" t="s">
        <v>45</v>
      </c>
      <c r="P95" s="131">
        <f>O95*H95</f>
        <v>0</v>
      </c>
      <c r="Q95" s="131">
        <v>0</v>
      </c>
      <c r="R95" s="131">
        <f>Q95*H95</f>
        <v>0</v>
      </c>
      <c r="S95" s="131">
        <v>0</v>
      </c>
      <c r="T95" s="132">
        <f>S95*H95</f>
        <v>0</v>
      </c>
      <c r="AR95" s="133" t="s">
        <v>144</v>
      </c>
      <c r="AT95" s="133" t="s">
        <v>140</v>
      </c>
      <c r="AU95" s="133" t="s">
        <v>84</v>
      </c>
      <c r="AY95" s="16" t="s">
        <v>139</v>
      </c>
      <c r="BE95" s="134">
        <f>IF(N95="základní",J95,0)</f>
        <v>0</v>
      </c>
      <c r="BF95" s="134">
        <f>IF(N95="snížená",J95,0)</f>
        <v>0</v>
      </c>
      <c r="BG95" s="134">
        <f>IF(N95="zákl. přenesená",J95,0)</f>
        <v>0</v>
      </c>
      <c r="BH95" s="134">
        <f>IF(N95="sníž. přenesená",J95,0)</f>
        <v>0</v>
      </c>
      <c r="BI95" s="134">
        <f>IF(N95="nulová",J95,0)</f>
        <v>0</v>
      </c>
      <c r="BJ95" s="16" t="s">
        <v>82</v>
      </c>
      <c r="BK95" s="134">
        <f>ROUND(I95*H95,2)</f>
        <v>0</v>
      </c>
      <c r="BL95" s="16" t="s">
        <v>144</v>
      </c>
      <c r="BM95" s="133" t="s">
        <v>642</v>
      </c>
    </row>
    <row r="96" spans="2:65" s="1" customFormat="1" ht="19.5">
      <c r="B96" s="31"/>
      <c r="D96" s="135" t="s">
        <v>146</v>
      </c>
      <c r="F96" s="136" t="s">
        <v>400</v>
      </c>
      <c r="I96" s="137"/>
      <c r="L96" s="31"/>
      <c r="M96" s="138"/>
      <c r="T96" s="52"/>
      <c r="AT96" s="16" t="s">
        <v>146</v>
      </c>
      <c r="AU96" s="16" t="s">
        <v>84</v>
      </c>
    </row>
    <row r="97" spans="2:65" s="1" customFormat="1" ht="11.25">
      <c r="B97" s="31"/>
      <c r="D97" s="149" t="s">
        <v>236</v>
      </c>
      <c r="F97" s="150" t="s">
        <v>401</v>
      </c>
      <c r="I97" s="137"/>
      <c r="L97" s="31"/>
      <c r="M97" s="138"/>
      <c r="T97" s="52"/>
      <c r="AT97" s="16" t="s">
        <v>236</v>
      </c>
      <c r="AU97" s="16" t="s">
        <v>84</v>
      </c>
    </row>
    <row r="98" spans="2:65" s="12" customFormat="1" ht="11.25">
      <c r="B98" s="151"/>
      <c r="D98" s="135" t="s">
        <v>311</v>
      </c>
      <c r="E98" s="152" t="s">
        <v>19</v>
      </c>
      <c r="F98" s="153" t="s">
        <v>643</v>
      </c>
      <c r="H98" s="154">
        <v>65</v>
      </c>
      <c r="I98" s="155"/>
      <c r="L98" s="151"/>
      <c r="M98" s="156"/>
      <c r="T98" s="157"/>
      <c r="AT98" s="152" t="s">
        <v>311</v>
      </c>
      <c r="AU98" s="152" t="s">
        <v>84</v>
      </c>
      <c r="AV98" s="12" t="s">
        <v>84</v>
      </c>
      <c r="AW98" s="12" t="s">
        <v>36</v>
      </c>
      <c r="AX98" s="12" t="s">
        <v>74</v>
      </c>
      <c r="AY98" s="152" t="s">
        <v>139</v>
      </c>
    </row>
    <row r="99" spans="2:65" s="13" customFormat="1" ht="11.25">
      <c r="B99" s="158"/>
      <c r="D99" s="135" t="s">
        <v>311</v>
      </c>
      <c r="E99" s="159" t="s">
        <v>19</v>
      </c>
      <c r="F99" s="160" t="s">
        <v>313</v>
      </c>
      <c r="H99" s="161">
        <v>65</v>
      </c>
      <c r="I99" s="162"/>
      <c r="L99" s="158"/>
      <c r="M99" s="163"/>
      <c r="T99" s="164"/>
      <c r="AT99" s="159" t="s">
        <v>311</v>
      </c>
      <c r="AU99" s="159" t="s">
        <v>84</v>
      </c>
      <c r="AV99" s="13" t="s">
        <v>144</v>
      </c>
      <c r="AW99" s="13" t="s">
        <v>36</v>
      </c>
      <c r="AX99" s="13" t="s">
        <v>82</v>
      </c>
      <c r="AY99" s="159" t="s">
        <v>139</v>
      </c>
    </row>
    <row r="100" spans="2:65" s="1" customFormat="1" ht="24.2" customHeight="1">
      <c r="B100" s="31"/>
      <c r="C100" s="121" t="s">
        <v>194</v>
      </c>
      <c r="D100" s="121" t="s">
        <v>140</v>
      </c>
      <c r="E100" s="122" t="s">
        <v>402</v>
      </c>
      <c r="F100" s="123" t="s">
        <v>403</v>
      </c>
      <c r="G100" s="124" t="s">
        <v>370</v>
      </c>
      <c r="H100" s="125">
        <v>1</v>
      </c>
      <c r="I100" s="126"/>
      <c r="J100" s="127">
        <f>ROUND(I100*H100,2)</f>
        <v>0</v>
      </c>
      <c r="K100" s="128"/>
      <c r="L100" s="31"/>
      <c r="M100" s="129" t="s">
        <v>19</v>
      </c>
      <c r="N100" s="130" t="s">
        <v>45</v>
      </c>
      <c r="P100" s="131">
        <f>O100*H100</f>
        <v>0</v>
      </c>
      <c r="Q100" s="131">
        <v>0</v>
      </c>
      <c r="R100" s="131">
        <f>Q100*H100</f>
        <v>0</v>
      </c>
      <c r="S100" s="131">
        <v>0</v>
      </c>
      <c r="T100" s="132">
        <f>S100*H100</f>
        <v>0</v>
      </c>
      <c r="AR100" s="133" t="s">
        <v>144</v>
      </c>
      <c r="AT100" s="133" t="s">
        <v>140</v>
      </c>
      <c r="AU100" s="133" t="s">
        <v>84</v>
      </c>
      <c r="AY100" s="16" t="s">
        <v>139</v>
      </c>
      <c r="BE100" s="134">
        <f>IF(N100="základní",J100,0)</f>
        <v>0</v>
      </c>
      <c r="BF100" s="134">
        <f>IF(N100="snížená",J100,0)</f>
        <v>0</v>
      </c>
      <c r="BG100" s="134">
        <f>IF(N100="zákl. přenesená",J100,0)</f>
        <v>0</v>
      </c>
      <c r="BH100" s="134">
        <f>IF(N100="sníž. přenesená",J100,0)</f>
        <v>0</v>
      </c>
      <c r="BI100" s="134">
        <f>IF(N100="nulová",J100,0)</f>
        <v>0</v>
      </c>
      <c r="BJ100" s="16" t="s">
        <v>82</v>
      </c>
      <c r="BK100" s="134">
        <f>ROUND(I100*H100,2)</f>
        <v>0</v>
      </c>
      <c r="BL100" s="16" t="s">
        <v>144</v>
      </c>
      <c r="BM100" s="133" t="s">
        <v>644</v>
      </c>
    </row>
    <row r="101" spans="2:65" s="1" customFormat="1" ht="19.5">
      <c r="B101" s="31"/>
      <c r="D101" s="135" t="s">
        <v>146</v>
      </c>
      <c r="F101" s="136" t="s">
        <v>405</v>
      </c>
      <c r="I101" s="137"/>
      <c r="L101" s="31"/>
      <c r="M101" s="138"/>
      <c r="T101" s="52"/>
      <c r="AT101" s="16" t="s">
        <v>146</v>
      </c>
      <c r="AU101" s="16" t="s">
        <v>84</v>
      </c>
    </row>
    <row r="102" spans="2:65" s="1" customFormat="1" ht="11.25">
      <c r="B102" s="31"/>
      <c r="D102" s="149" t="s">
        <v>236</v>
      </c>
      <c r="F102" s="150" t="s">
        <v>406</v>
      </c>
      <c r="I102" s="137"/>
      <c r="L102" s="31"/>
      <c r="M102" s="138"/>
      <c r="T102" s="52"/>
      <c r="AT102" s="16" t="s">
        <v>236</v>
      </c>
      <c r="AU102" s="16" t="s">
        <v>84</v>
      </c>
    </row>
    <row r="103" spans="2:65" s="12" customFormat="1" ht="11.25">
      <c r="B103" s="151"/>
      <c r="D103" s="135" t="s">
        <v>311</v>
      </c>
      <c r="E103" s="152" t="s">
        <v>19</v>
      </c>
      <c r="F103" s="153" t="s">
        <v>645</v>
      </c>
      <c r="H103" s="154">
        <v>1</v>
      </c>
      <c r="I103" s="155"/>
      <c r="L103" s="151"/>
      <c r="M103" s="156"/>
      <c r="T103" s="157"/>
      <c r="AT103" s="152" t="s">
        <v>311</v>
      </c>
      <c r="AU103" s="152" t="s">
        <v>84</v>
      </c>
      <c r="AV103" s="12" t="s">
        <v>84</v>
      </c>
      <c r="AW103" s="12" t="s">
        <v>36</v>
      </c>
      <c r="AX103" s="12" t="s">
        <v>74</v>
      </c>
      <c r="AY103" s="152" t="s">
        <v>139</v>
      </c>
    </row>
    <row r="104" spans="2:65" s="13" customFormat="1" ht="11.25">
      <c r="B104" s="158"/>
      <c r="D104" s="135" t="s">
        <v>311</v>
      </c>
      <c r="E104" s="159" t="s">
        <v>19</v>
      </c>
      <c r="F104" s="160" t="s">
        <v>313</v>
      </c>
      <c r="H104" s="161">
        <v>1</v>
      </c>
      <c r="I104" s="162"/>
      <c r="L104" s="158"/>
      <c r="M104" s="163"/>
      <c r="T104" s="164"/>
      <c r="AT104" s="159" t="s">
        <v>311</v>
      </c>
      <c r="AU104" s="159" t="s">
        <v>84</v>
      </c>
      <c r="AV104" s="13" t="s">
        <v>144</v>
      </c>
      <c r="AW104" s="13" t="s">
        <v>36</v>
      </c>
      <c r="AX104" s="13" t="s">
        <v>82</v>
      </c>
      <c r="AY104" s="159" t="s">
        <v>139</v>
      </c>
    </row>
    <row r="105" spans="2:65" s="1" customFormat="1" ht="16.5" customHeight="1">
      <c r="B105" s="31"/>
      <c r="C105" s="165" t="s">
        <v>198</v>
      </c>
      <c r="D105" s="165" t="s">
        <v>314</v>
      </c>
      <c r="E105" s="166" t="s">
        <v>448</v>
      </c>
      <c r="F105" s="167" t="s">
        <v>449</v>
      </c>
      <c r="G105" s="168" t="s">
        <v>370</v>
      </c>
      <c r="H105" s="169">
        <v>1</v>
      </c>
      <c r="I105" s="170"/>
      <c r="J105" s="171">
        <f>ROUND(I105*H105,2)</f>
        <v>0</v>
      </c>
      <c r="K105" s="172"/>
      <c r="L105" s="173"/>
      <c r="M105" s="174" t="s">
        <v>19</v>
      </c>
      <c r="N105" s="175" t="s">
        <v>45</v>
      </c>
      <c r="P105" s="131">
        <f>O105*H105</f>
        <v>0</v>
      </c>
      <c r="Q105" s="131">
        <v>0</v>
      </c>
      <c r="R105" s="131">
        <f>Q105*H105</f>
        <v>0</v>
      </c>
      <c r="S105" s="131">
        <v>0</v>
      </c>
      <c r="T105" s="132">
        <f>S105*H105</f>
        <v>0</v>
      </c>
      <c r="AR105" s="133" t="s">
        <v>171</v>
      </c>
      <c r="AT105" s="133" t="s">
        <v>314</v>
      </c>
      <c r="AU105" s="133" t="s">
        <v>84</v>
      </c>
      <c r="AY105" s="16" t="s">
        <v>139</v>
      </c>
      <c r="BE105" s="134">
        <f>IF(N105="základní",J105,0)</f>
        <v>0</v>
      </c>
      <c r="BF105" s="134">
        <f>IF(N105="snížená",J105,0)</f>
        <v>0</v>
      </c>
      <c r="BG105" s="134">
        <f>IF(N105="zákl. přenesená",J105,0)</f>
        <v>0</v>
      </c>
      <c r="BH105" s="134">
        <f>IF(N105="sníž. přenesená",J105,0)</f>
        <v>0</v>
      </c>
      <c r="BI105" s="134">
        <f>IF(N105="nulová",J105,0)</f>
        <v>0</v>
      </c>
      <c r="BJ105" s="16" t="s">
        <v>82</v>
      </c>
      <c r="BK105" s="134">
        <f>ROUND(I105*H105,2)</f>
        <v>0</v>
      </c>
      <c r="BL105" s="16" t="s">
        <v>144</v>
      </c>
      <c r="BM105" s="133" t="s">
        <v>646</v>
      </c>
    </row>
    <row r="106" spans="2:65" s="1" customFormat="1" ht="11.25">
      <c r="B106" s="31"/>
      <c r="D106" s="135" t="s">
        <v>146</v>
      </c>
      <c r="F106" s="136" t="s">
        <v>449</v>
      </c>
      <c r="I106" s="137"/>
      <c r="L106" s="31"/>
      <c r="M106" s="138"/>
      <c r="T106" s="52"/>
      <c r="AT106" s="16" t="s">
        <v>146</v>
      </c>
      <c r="AU106" s="16" t="s">
        <v>84</v>
      </c>
    </row>
    <row r="107" spans="2:65" s="1" customFormat="1" ht="16.5" customHeight="1">
      <c r="B107" s="31"/>
      <c r="C107" s="165" t="s">
        <v>307</v>
      </c>
      <c r="D107" s="165" t="s">
        <v>314</v>
      </c>
      <c r="E107" s="166" t="s">
        <v>496</v>
      </c>
      <c r="F107" s="167" t="s">
        <v>497</v>
      </c>
      <c r="G107" s="168" t="s">
        <v>370</v>
      </c>
      <c r="H107" s="169">
        <v>25</v>
      </c>
      <c r="I107" s="170"/>
      <c r="J107" s="171">
        <f>ROUND(I107*H107,2)</f>
        <v>0</v>
      </c>
      <c r="K107" s="172"/>
      <c r="L107" s="173"/>
      <c r="M107" s="174" t="s">
        <v>19</v>
      </c>
      <c r="N107" s="175" t="s">
        <v>45</v>
      </c>
      <c r="P107" s="131">
        <f>O107*H107</f>
        <v>0</v>
      </c>
      <c r="Q107" s="131">
        <v>0</v>
      </c>
      <c r="R107" s="131">
        <f>Q107*H107</f>
        <v>0</v>
      </c>
      <c r="S107" s="131">
        <v>0</v>
      </c>
      <c r="T107" s="132">
        <f>S107*H107</f>
        <v>0</v>
      </c>
      <c r="AR107" s="133" t="s">
        <v>171</v>
      </c>
      <c r="AT107" s="133" t="s">
        <v>314</v>
      </c>
      <c r="AU107" s="133" t="s">
        <v>84</v>
      </c>
      <c r="AY107" s="16" t="s">
        <v>139</v>
      </c>
      <c r="BE107" s="134">
        <f>IF(N107="základní",J107,0)</f>
        <v>0</v>
      </c>
      <c r="BF107" s="134">
        <f>IF(N107="snížená",J107,0)</f>
        <v>0</v>
      </c>
      <c r="BG107" s="134">
        <f>IF(N107="zákl. přenesená",J107,0)</f>
        <v>0</v>
      </c>
      <c r="BH107" s="134">
        <f>IF(N107="sníž. přenesená",J107,0)</f>
        <v>0</v>
      </c>
      <c r="BI107" s="134">
        <f>IF(N107="nulová",J107,0)</f>
        <v>0</v>
      </c>
      <c r="BJ107" s="16" t="s">
        <v>82</v>
      </c>
      <c r="BK107" s="134">
        <f>ROUND(I107*H107,2)</f>
        <v>0</v>
      </c>
      <c r="BL107" s="16" t="s">
        <v>144</v>
      </c>
      <c r="BM107" s="133" t="s">
        <v>647</v>
      </c>
    </row>
    <row r="108" spans="2:65" s="1" customFormat="1" ht="11.25">
      <c r="B108" s="31"/>
      <c r="D108" s="135" t="s">
        <v>146</v>
      </c>
      <c r="F108" s="136" t="s">
        <v>497</v>
      </c>
      <c r="I108" s="137"/>
      <c r="L108" s="31"/>
      <c r="M108" s="138"/>
      <c r="T108" s="52"/>
      <c r="AT108" s="16" t="s">
        <v>146</v>
      </c>
      <c r="AU108" s="16" t="s">
        <v>84</v>
      </c>
    </row>
    <row r="109" spans="2:65" s="1" customFormat="1" ht="16.5" customHeight="1">
      <c r="B109" s="31"/>
      <c r="C109" s="165" t="s">
        <v>203</v>
      </c>
      <c r="D109" s="165" t="s">
        <v>314</v>
      </c>
      <c r="E109" s="166" t="s">
        <v>500</v>
      </c>
      <c r="F109" s="167" t="s">
        <v>501</v>
      </c>
      <c r="G109" s="168" t="s">
        <v>370</v>
      </c>
      <c r="H109" s="169">
        <v>20</v>
      </c>
      <c r="I109" s="170"/>
      <c r="J109" s="171">
        <f>ROUND(I109*H109,2)</f>
        <v>0</v>
      </c>
      <c r="K109" s="172"/>
      <c r="L109" s="173"/>
      <c r="M109" s="174" t="s">
        <v>19</v>
      </c>
      <c r="N109" s="175" t="s">
        <v>45</v>
      </c>
      <c r="P109" s="131">
        <f>O109*H109</f>
        <v>0</v>
      </c>
      <c r="Q109" s="131">
        <v>0</v>
      </c>
      <c r="R109" s="131">
        <f>Q109*H109</f>
        <v>0</v>
      </c>
      <c r="S109" s="131">
        <v>0</v>
      </c>
      <c r="T109" s="132">
        <f>S109*H109</f>
        <v>0</v>
      </c>
      <c r="AR109" s="133" t="s">
        <v>171</v>
      </c>
      <c r="AT109" s="133" t="s">
        <v>314</v>
      </c>
      <c r="AU109" s="133" t="s">
        <v>84</v>
      </c>
      <c r="AY109" s="16" t="s">
        <v>139</v>
      </c>
      <c r="BE109" s="134">
        <f>IF(N109="základní",J109,0)</f>
        <v>0</v>
      </c>
      <c r="BF109" s="134">
        <f>IF(N109="snížená",J109,0)</f>
        <v>0</v>
      </c>
      <c r="BG109" s="134">
        <f>IF(N109="zákl. přenesená",J109,0)</f>
        <v>0</v>
      </c>
      <c r="BH109" s="134">
        <f>IF(N109="sníž. přenesená",J109,0)</f>
        <v>0</v>
      </c>
      <c r="BI109" s="134">
        <f>IF(N109="nulová",J109,0)</f>
        <v>0</v>
      </c>
      <c r="BJ109" s="16" t="s">
        <v>82</v>
      </c>
      <c r="BK109" s="134">
        <f>ROUND(I109*H109,2)</f>
        <v>0</v>
      </c>
      <c r="BL109" s="16" t="s">
        <v>144</v>
      </c>
      <c r="BM109" s="133" t="s">
        <v>648</v>
      </c>
    </row>
    <row r="110" spans="2:65" s="1" customFormat="1" ht="11.25">
      <c r="B110" s="31"/>
      <c r="D110" s="135" t="s">
        <v>146</v>
      </c>
      <c r="F110" s="136" t="s">
        <v>501</v>
      </c>
      <c r="I110" s="137"/>
      <c r="L110" s="31"/>
      <c r="M110" s="138"/>
      <c r="T110" s="52"/>
      <c r="AT110" s="16" t="s">
        <v>146</v>
      </c>
      <c r="AU110" s="16" t="s">
        <v>84</v>
      </c>
    </row>
    <row r="111" spans="2:65" s="1" customFormat="1" ht="16.5" customHeight="1">
      <c r="B111" s="31"/>
      <c r="C111" s="165" t="s">
        <v>209</v>
      </c>
      <c r="D111" s="165" t="s">
        <v>314</v>
      </c>
      <c r="E111" s="166" t="s">
        <v>504</v>
      </c>
      <c r="F111" s="167" t="s">
        <v>505</v>
      </c>
      <c r="G111" s="168" t="s">
        <v>370</v>
      </c>
      <c r="H111" s="169">
        <v>20</v>
      </c>
      <c r="I111" s="170"/>
      <c r="J111" s="171">
        <f>ROUND(I111*H111,2)</f>
        <v>0</v>
      </c>
      <c r="K111" s="172"/>
      <c r="L111" s="173"/>
      <c r="M111" s="174" t="s">
        <v>19</v>
      </c>
      <c r="N111" s="175" t="s">
        <v>45</v>
      </c>
      <c r="P111" s="131">
        <f>O111*H111</f>
        <v>0</v>
      </c>
      <c r="Q111" s="131">
        <v>0</v>
      </c>
      <c r="R111" s="131">
        <f>Q111*H111</f>
        <v>0</v>
      </c>
      <c r="S111" s="131">
        <v>0</v>
      </c>
      <c r="T111" s="132">
        <f>S111*H111</f>
        <v>0</v>
      </c>
      <c r="AR111" s="133" t="s">
        <v>171</v>
      </c>
      <c r="AT111" s="133" t="s">
        <v>314</v>
      </c>
      <c r="AU111" s="133" t="s">
        <v>84</v>
      </c>
      <c r="AY111" s="16" t="s">
        <v>139</v>
      </c>
      <c r="BE111" s="134">
        <f>IF(N111="základní",J111,0)</f>
        <v>0</v>
      </c>
      <c r="BF111" s="134">
        <f>IF(N111="snížená",J111,0)</f>
        <v>0</v>
      </c>
      <c r="BG111" s="134">
        <f>IF(N111="zákl. přenesená",J111,0)</f>
        <v>0</v>
      </c>
      <c r="BH111" s="134">
        <f>IF(N111="sníž. přenesená",J111,0)</f>
        <v>0</v>
      </c>
      <c r="BI111" s="134">
        <f>IF(N111="nulová",J111,0)</f>
        <v>0</v>
      </c>
      <c r="BJ111" s="16" t="s">
        <v>82</v>
      </c>
      <c r="BK111" s="134">
        <f>ROUND(I111*H111,2)</f>
        <v>0</v>
      </c>
      <c r="BL111" s="16" t="s">
        <v>144</v>
      </c>
      <c r="BM111" s="133" t="s">
        <v>649</v>
      </c>
    </row>
    <row r="112" spans="2:65" s="1" customFormat="1" ht="11.25">
      <c r="B112" s="31"/>
      <c r="D112" s="135" t="s">
        <v>146</v>
      </c>
      <c r="F112" s="136" t="s">
        <v>505</v>
      </c>
      <c r="I112" s="137"/>
      <c r="L112" s="31"/>
      <c r="M112" s="138"/>
      <c r="T112" s="52"/>
      <c r="AT112" s="16" t="s">
        <v>146</v>
      </c>
      <c r="AU112" s="16" t="s">
        <v>84</v>
      </c>
    </row>
    <row r="113" spans="2:65" s="1" customFormat="1" ht="21.75" customHeight="1">
      <c r="B113" s="31"/>
      <c r="C113" s="121" t="s">
        <v>8</v>
      </c>
      <c r="D113" s="121" t="s">
        <v>140</v>
      </c>
      <c r="E113" s="122" t="s">
        <v>650</v>
      </c>
      <c r="F113" s="123" t="s">
        <v>651</v>
      </c>
      <c r="G113" s="124" t="s">
        <v>370</v>
      </c>
      <c r="H113" s="125">
        <v>2207</v>
      </c>
      <c r="I113" s="126"/>
      <c r="J113" s="127">
        <f>ROUND(I113*H113,2)</f>
        <v>0</v>
      </c>
      <c r="K113" s="128"/>
      <c r="L113" s="31"/>
      <c r="M113" s="129" t="s">
        <v>19</v>
      </c>
      <c r="N113" s="130" t="s">
        <v>45</v>
      </c>
      <c r="P113" s="131">
        <f>O113*H113</f>
        <v>0</v>
      </c>
      <c r="Q113" s="131">
        <v>0</v>
      </c>
      <c r="R113" s="131">
        <f>Q113*H113</f>
        <v>0</v>
      </c>
      <c r="S113" s="131">
        <v>0</v>
      </c>
      <c r="T113" s="132">
        <f>S113*H113</f>
        <v>0</v>
      </c>
      <c r="AR113" s="133" t="s">
        <v>144</v>
      </c>
      <c r="AT113" s="133" t="s">
        <v>140</v>
      </c>
      <c r="AU113" s="133" t="s">
        <v>84</v>
      </c>
      <c r="AY113" s="16" t="s">
        <v>139</v>
      </c>
      <c r="BE113" s="134">
        <f>IF(N113="základní",J113,0)</f>
        <v>0</v>
      </c>
      <c r="BF113" s="134">
        <f>IF(N113="snížená",J113,0)</f>
        <v>0</v>
      </c>
      <c r="BG113" s="134">
        <f>IF(N113="zákl. přenesená",J113,0)</f>
        <v>0</v>
      </c>
      <c r="BH113" s="134">
        <f>IF(N113="sníž. přenesená",J113,0)</f>
        <v>0</v>
      </c>
      <c r="BI113" s="134">
        <f>IF(N113="nulová",J113,0)</f>
        <v>0</v>
      </c>
      <c r="BJ113" s="16" t="s">
        <v>82</v>
      </c>
      <c r="BK113" s="134">
        <f>ROUND(I113*H113,2)</f>
        <v>0</v>
      </c>
      <c r="BL113" s="16" t="s">
        <v>144</v>
      </c>
      <c r="BM113" s="133" t="s">
        <v>652</v>
      </c>
    </row>
    <row r="114" spans="2:65" s="1" customFormat="1" ht="19.5">
      <c r="B114" s="31"/>
      <c r="D114" s="135" t="s">
        <v>146</v>
      </c>
      <c r="F114" s="136" t="s">
        <v>653</v>
      </c>
      <c r="I114" s="137"/>
      <c r="L114" s="31"/>
      <c r="M114" s="138"/>
      <c r="T114" s="52"/>
      <c r="AT114" s="16" t="s">
        <v>146</v>
      </c>
      <c r="AU114" s="16" t="s">
        <v>84</v>
      </c>
    </row>
    <row r="115" spans="2:65" s="1" customFormat="1" ht="11.25">
      <c r="B115" s="31"/>
      <c r="D115" s="149" t="s">
        <v>236</v>
      </c>
      <c r="F115" s="150" t="s">
        <v>654</v>
      </c>
      <c r="I115" s="137"/>
      <c r="L115" s="31"/>
      <c r="M115" s="138"/>
      <c r="T115" s="52"/>
      <c r="AT115" s="16" t="s">
        <v>236</v>
      </c>
      <c r="AU115" s="16" t="s">
        <v>84</v>
      </c>
    </row>
    <row r="116" spans="2:65" s="12" customFormat="1" ht="11.25">
      <c r="B116" s="151"/>
      <c r="D116" s="135" t="s">
        <v>311</v>
      </c>
      <c r="E116" s="152" t="s">
        <v>19</v>
      </c>
      <c r="F116" s="153" t="s">
        <v>655</v>
      </c>
      <c r="H116" s="154">
        <v>47</v>
      </c>
      <c r="I116" s="155"/>
      <c r="L116" s="151"/>
      <c r="M116" s="156"/>
      <c r="T116" s="157"/>
      <c r="AT116" s="152" t="s">
        <v>311</v>
      </c>
      <c r="AU116" s="152" t="s">
        <v>84</v>
      </c>
      <c r="AV116" s="12" t="s">
        <v>84</v>
      </c>
      <c r="AW116" s="12" t="s">
        <v>36</v>
      </c>
      <c r="AX116" s="12" t="s">
        <v>74</v>
      </c>
      <c r="AY116" s="152" t="s">
        <v>139</v>
      </c>
    </row>
    <row r="117" spans="2:65" s="12" customFormat="1" ht="11.25">
      <c r="B117" s="151"/>
      <c r="D117" s="135" t="s">
        <v>311</v>
      </c>
      <c r="E117" s="152" t="s">
        <v>19</v>
      </c>
      <c r="F117" s="153" t="s">
        <v>656</v>
      </c>
      <c r="H117" s="154">
        <v>2160</v>
      </c>
      <c r="I117" s="155"/>
      <c r="L117" s="151"/>
      <c r="M117" s="156"/>
      <c r="T117" s="157"/>
      <c r="AT117" s="152" t="s">
        <v>311</v>
      </c>
      <c r="AU117" s="152" t="s">
        <v>84</v>
      </c>
      <c r="AV117" s="12" t="s">
        <v>84</v>
      </c>
      <c r="AW117" s="12" t="s">
        <v>36</v>
      </c>
      <c r="AX117" s="12" t="s">
        <v>74</v>
      </c>
      <c r="AY117" s="152" t="s">
        <v>139</v>
      </c>
    </row>
    <row r="118" spans="2:65" s="13" customFormat="1" ht="11.25">
      <c r="B118" s="158"/>
      <c r="D118" s="135" t="s">
        <v>311</v>
      </c>
      <c r="E118" s="159" t="s">
        <v>19</v>
      </c>
      <c r="F118" s="160" t="s">
        <v>313</v>
      </c>
      <c r="H118" s="161">
        <v>2207</v>
      </c>
      <c r="I118" s="162"/>
      <c r="L118" s="158"/>
      <c r="M118" s="163"/>
      <c r="T118" s="164"/>
      <c r="AT118" s="159" t="s">
        <v>311</v>
      </c>
      <c r="AU118" s="159" t="s">
        <v>84</v>
      </c>
      <c r="AV118" s="13" t="s">
        <v>144</v>
      </c>
      <c r="AW118" s="13" t="s">
        <v>36</v>
      </c>
      <c r="AX118" s="13" t="s">
        <v>82</v>
      </c>
      <c r="AY118" s="159" t="s">
        <v>139</v>
      </c>
    </row>
    <row r="119" spans="2:65" s="1" customFormat="1" ht="24.2" customHeight="1">
      <c r="B119" s="31"/>
      <c r="C119" s="121" t="s">
        <v>604</v>
      </c>
      <c r="D119" s="121" t="s">
        <v>140</v>
      </c>
      <c r="E119" s="122" t="s">
        <v>578</v>
      </c>
      <c r="F119" s="123" t="s">
        <v>579</v>
      </c>
      <c r="G119" s="124" t="s">
        <v>263</v>
      </c>
      <c r="H119" s="125">
        <v>5.3769999999999998</v>
      </c>
      <c r="I119" s="126"/>
      <c r="J119" s="127">
        <f>ROUND(I119*H119,2)</f>
        <v>0</v>
      </c>
      <c r="K119" s="128"/>
      <c r="L119" s="31"/>
      <c r="M119" s="129" t="s">
        <v>19</v>
      </c>
      <c r="N119" s="130" t="s">
        <v>45</v>
      </c>
      <c r="P119" s="131">
        <f>O119*H119</f>
        <v>0</v>
      </c>
      <c r="Q119" s="131">
        <v>0</v>
      </c>
      <c r="R119" s="131">
        <f>Q119*H119</f>
        <v>0</v>
      </c>
      <c r="S119" s="131">
        <v>0</v>
      </c>
      <c r="T119" s="132">
        <f>S119*H119</f>
        <v>0</v>
      </c>
      <c r="AR119" s="133" t="s">
        <v>144</v>
      </c>
      <c r="AT119" s="133" t="s">
        <v>140</v>
      </c>
      <c r="AU119" s="133" t="s">
        <v>84</v>
      </c>
      <c r="AY119" s="16" t="s">
        <v>139</v>
      </c>
      <c r="BE119" s="134">
        <f>IF(N119="základní",J119,0)</f>
        <v>0</v>
      </c>
      <c r="BF119" s="134">
        <f>IF(N119="snížená",J119,0)</f>
        <v>0</v>
      </c>
      <c r="BG119" s="134">
        <f>IF(N119="zákl. přenesená",J119,0)</f>
        <v>0</v>
      </c>
      <c r="BH119" s="134">
        <f>IF(N119="sníž. přenesená",J119,0)</f>
        <v>0</v>
      </c>
      <c r="BI119" s="134">
        <f>IF(N119="nulová",J119,0)</f>
        <v>0</v>
      </c>
      <c r="BJ119" s="16" t="s">
        <v>82</v>
      </c>
      <c r="BK119" s="134">
        <f>ROUND(I119*H119,2)</f>
        <v>0</v>
      </c>
      <c r="BL119" s="16" t="s">
        <v>144</v>
      </c>
      <c r="BM119" s="133" t="s">
        <v>657</v>
      </c>
    </row>
    <row r="120" spans="2:65" s="1" customFormat="1" ht="19.5">
      <c r="B120" s="31"/>
      <c r="D120" s="135" t="s">
        <v>146</v>
      </c>
      <c r="F120" s="136" t="s">
        <v>581</v>
      </c>
      <c r="I120" s="137"/>
      <c r="L120" s="31"/>
      <c r="M120" s="138"/>
      <c r="T120" s="52"/>
      <c r="AT120" s="16" t="s">
        <v>146</v>
      </c>
      <c r="AU120" s="16" t="s">
        <v>84</v>
      </c>
    </row>
    <row r="121" spans="2:65" s="1" customFormat="1" ht="11.25">
      <c r="B121" s="31"/>
      <c r="D121" s="149" t="s">
        <v>236</v>
      </c>
      <c r="F121" s="150" t="s">
        <v>582</v>
      </c>
      <c r="I121" s="137"/>
      <c r="L121" s="31"/>
      <c r="M121" s="138"/>
      <c r="T121" s="52"/>
      <c r="AT121" s="16" t="s">
        <v>236</v>
      </c>
      <c r="AU121" s="16" t="s">
        <v>84</v>
      </c>
    </row>
    <row r="122" spans="2:65" s="12" customFormat="1" ht="11.25">
      <c r="B122" s="151"/>
      <c r="D122" s="135" t="s">
        <v>311</v>
      </c>
      <c r="E122" s="152" t="s">
        <v>19</v>
      </c>
      <c r="F122" s="153" t="s">
        <v>658</v>
      </c>
      <c r="H122" s="154">
        <v>0.78500000000000003</v>
      </c>
      <c r="I122" s="155"/>
      <c r="L122" s="151"/>
      <c r="M122" s="156"/>
      <c r="T122" s="157"/>
      <c r="AT122" s="152" t="s">
        <v>311</v>
      </c>
      <c r="AU122" s="152" t="s">
        <v>84</v>
      </c>
      <c r="AV122" s="12" t="s">
        <v>84</v>
      </c>
      <c r="AW122" s="12" t="s">
        <v>36</v>
      </c>
      <c r="AX122" s="12" t="s">
        <v>74</v>
      </c>
      <c r="AY122" s="152" t="s">
        <v>139</v>
      </c>
    </row>
    <row r="123" spans="2:65" s="12" customFormat="1" ht="11.25">
      <c r="B123" s="151"/>
      <c r="D123" s="135" t="s">
        <v>311</v>
      </c>
      <c r="E123" s="152" t="s">
        <v>19</v>
      </c>
      <c r="F123" s="153" t="s">
        <v>659</v>
      </c>
      <c r="H123" s="154">
        <v>4.5919999999999996</v>
      </c>
      <c r="I123" s="155"/>
      <c r="L123" s="151"/>
      <c r="M123" s="156"/>
      <c r="T123" s="157"/>
      <c r="AT123" s="152" t="s">
        <v>311</v>
      </c>
      <c r="AU123" s="152" t="s">
        <v>84</v>
      </c>
      <c r="AV123" s="12" t="s">
        <v>84</v>
      </c>
      <c r="AW123" s="12" t="s">
        <v>36</v>
      </c>
      <c r="AX123" s="12" t="s">
        <v>74</v>
      </c>
      <c r="AY123" s="152" t="s">
        <v>139</v>
      </c>
    </row>
    <row r="124" spans="2:65" s="13" customFormat="1" ht="11.25">
      <c r="B124" s="158"/>
      <c r="D124" s="135" t="s">
        <v>311</v>
      </c>
      <c r="E124" s="159" t="s">
        <v>19</v>
      </c>
      <c r="F124" s="160" t="s">
        <v>313</v>
      </c>
      <c r="H124" s="161">
        <v>5.3769999999999998</v>
      </c>
      <c r="I124" s="162"/>
      <c r="L124" s="158"/>
      <c r="M124" s="163"/>
      <c r="T124" s="164"/>
      <c r="AT124" s="159" t="s">
        <v>311</v>
      </c>
      <c r="AU124" s="159" t="s">
        <v>84</v>
      </c>
      <c r="AV124" s="13" t="s">
        <v>144</v>
      </c>
      <c r="AW124" s="13" t="s">
        <v>36</v>
      </c>
      <c r="AX124" s="13" t="s">
        <v>82</v>
      </c>
      <c r="AY124" s="159" t="s">
        <v>139</v>
      </c>
    </row>
    <row r="125" spans="2:65" s="1" customFormat="1" ht="16.5" customHeight="1">
      <c r="B125" s="31"/>
      <c r="C125" s="165" t="s">
        <v>612</v>
      </c>
      <c r="D125" s="165" t="s">
        <v>314</v>
      </c>
      <c r="E125" s="166" t="s">
        <v>585</v>
      </c>
      <c r="F125" s="167" t="s">
        <v>586</v>
      </c>
      <c r="G125" s="168" t="s">
        <v>247</v>
      </c>
      <c r="H125" s="169">
        <v>0.82299999999999995</v>
      </c>
      <c r="I125" s="170"/>
      <c r="J125" s="171">
        <f>ROUND(I125*H125,2)</f>
        <v>0</v>
      </c>
      <c r="K125" s="172"/>
      <c r="L125" s="173"/>
      <c r="M125" s="174" t="s">
        <v>19</v>
      </c>
      <c r="N125" s="175" t="s">
        <v>45</v>
      </c>
      <c r="P125" s="131">
        <f>O125*H125</f>
        <v>0</v>
      </c>
      <c r="Q125" s="131">
        <v>0.2</v>
      </c>
      <c r="R125" s="131">
        <f>Q125*H125</f>
        <v>0.1646</v>
      </c>
      <c r="S125" s="131">
        <v>0</v>
      </c>
      <c r="T125" s="132">
        <f>S125*H125</f>
        <v>0</v>
      </c>
      <c r="AR125" s="133" t="s">
        <v>171</v>
      </c>
      <c r="AT125" s="133" t="s">
        <v>314</v>
      </c>
      <c r="AU125" s="133" t="s">
        <v>84</v>
      </c>
      <c r="AY125" s="16" t="s">
        <v>139</v>
      </c>
      <c r="BE125" s="134">
        <f>IF(N125="základní",J125,0)</f>
        <v>0</v>
      </c>
      <c r="BF125" s="134">
        <f>IF(N125="snížená",J125,0)</f>
        <v>0</v>
      </c>
      <c r="BG125" s="134">
        <f>IF(N125="zákl. přenesená",J125,0)</f>
        <v>0</v>
      </c>
      <c r="BH125" s="134">
        <f>IF(N125="sníž. přenesená",J125,0)</f>
        <v>0</v>
      </c>
      <c r="BI125" s="134">
        <f>IF(N125="nulová",J125,0)</f>
        <v>0</v>
      </c>
      <c r="BJ125" s="16" t="s">
        <v>82</v>
      </c>
      <c r="BK125" s="134">
        <f>ROUND(I125*H125,2)</f>
        <v>0</v>
      </c>
      <c r="BL125" s="16" t="s">
        <v>144</v>
      </c>
      <c r="BM125" s="133" t="s">
        <v>660</v>
      </c>
    </row>
    <row r="126" spans="2:65" s="1" customFormat="1" ht="11.25">
      <c r="B126" s="31"/>
      <c r="D126" s="135" t="s">
        <v>146</v>
      </c>
      <c r="F126" s="136" t="s">
        <v>586</v>
      </c>
      <c r="I126" s="137"/>
      <c r="L126" s="31"/>
      <c r="M126" s="138"/>
      <c r="T126" s="52"/>
      <c r="AT126" s="16" t="s">
        <v>146</v>
      </c>
      <c r="AU126" s="16" t="s">
        <v>84</v>
      </c>
    </row>
    <row r="127" spans="2:65" s="12" customFormat="1" ht="11.25">
      <c r="B127" s="151"/>
      <c r="D127" s="135" t="s">
        <v>311</v>
      </c>
      <c r="F127" s="153" t="s">
        <v>661</v>
      </c>
      <c r="H127" s="154">
        <v>0.82299999999999995</v>
      </c>
      <c r="I127" s="155"/>
      <c r="L127" s="151"/>
      <c r="M127" s="156"/>
      <c r="T127" s="157"/>
      <c r="AT127" s="152" t="s">
        <v>311</v>
      </c>
      <c r="AU127" s="152" t="s">
        <v>84</v>
      </c>
      <c r="AV127" s="12" t="s">
        <v>84</v>
      </c>
      <c r="AW127" s="12" t="s">
        <v>4</v>
      </c>
      <c r="AX127" s="12" t="s">
        <v>82</v>
      </c>
      <c r="AY127" s="152" t="s">
        <v>139</v>
      </c>
    </row>
    <row r="128" spans="2:65" s="1" customFormat="1" ht="16.5" customHeight="1">
      <c r="B128" s="31"/>
      <c r="C128" s="121" t="s">
        <v>171</v>
      </c>
      <c r="D128" s="121" t="s">
        <v>140</v>
      </c>
      <c r="E128" s="122" t="s">
        <v>589</v>
      </c>
      <c r="F128" s="123" t="s">
        <v>590</v>
      </c>
      <c r="G128" s="124" t="s">
        <v>247</v>
      </c>
      <c r="H128" s="125">
        <v>271.92</v>
      </c>
      <c r="I128" s="126"/>
      <c r="J128" s="127">
        <f>ROUND(I128*H128,2)</f>
        <v>0</v>
      </c>
      <c r="K128" s="128"/>
      <c r="L128" s="31"/>
      <c r="M128" s="129" t="s">
        <v>19</v>
      </c>
      <c r="N128" s="130" t="s">
        <v>45</v>
      </c>
      <c r="P128" s="131">
        <f>O128*H128</f>
        <v>0</v>
      </c>
      <c r="Q128" s="131">
        <v>0</v>
      </c>
      <c r="R128" s="131">
        <f>Q128*H128</f>
        <v>0</v>
      </c>
      <c r="S128" s="131">
        <v>0</v>
      </c>
      <c r="T128" s="132">
        <f>S128*H128</f>
        <v>0</v>
      </c>
      <c r="AR128" s="133" t="s">
        <v>144</v>
      </c>
      <c r="AT128" s="133" t="s">
        <v>140</v>
      </c>
      <c r="AU128" s="133" t="s">
        <v>84</v>
      </c>
      <c r="AY128" s="16" t="s">
        <v>139</v>
      </c>
      <c r="BE128" s="134">
        <f>IF(N128="základní",J128,0)</f>
        <v>0</v>
      </c>
      <c r="BF128" s="134">
        <f>IF(N128="snížená",J128,0)</f>
        <v>0</v>
      </c>
      <c r="BG128" s="134">
        <f>IF(N128="zákl. přenesená",J128,0)</f>
        <v>0</v>
      </c>
      <c r="BH128" s="134">
        <f>IF(N128="sníž. přenesená",J128,0)</f>
        <v>0</v>
      </c>
      <c r="BI128" s="134">
        <f>IF(N128="nulová",J128,0)</f>
        <v>0</v>
      </c>
      <c r="BJ128" s="16" t="s">
        <v>82</v>
      </c>
      <c r="BK128" s="134">
        <f>ROUND(I128*H128,2)</f>
        <v>0</v>
      </c>
      <c r="BL128" s="16" t="s">
        <v>144</v>
      </c>
      <c r="BM128" s="133" t="s">
        <v>662</v>
      </c>
    </row>
    <row r="129" spans="2:65" s="1" customFormat="1" ht="11.25">
      <c r="B129" s="31"/>
      <c r="D129" s="135" t="s">
        <v>146</v>
      </c>
      <c r="F129" s="136" t="s">
        <v>592</v>
      </c>
      <c r="I129" s="137"/>
      <c r="L129" s="31"/>
      <c r="M129" s="138"/>
      <c r="T129" s="52"/>
      <c r="AT129" s="16" t="s">
        <v>146</v>
      </c>
      <c r="AU129" s="16" t="s">
        <v>84</v>
      </c>
    </row>
    <row r="130" spans="2:65" s="1" customFormat="1" ht="11.25">
      <c r="B130" s="31"/>
      <c r="D130" s="149" t="s">
        <v>236</v>
      </c>
      <c r="F130" s="150" t="s">
        <v>593</v>
      </c>
      <c r="I130" s="137"/>
      <c r="L130" s="31"/>
      <c r="M130" s="138"/>
      <c r="T130" s="52"/>
      <c r="AT130" s="16" t="s">
        <v>236</v>
      </c>
      <c r="AU130" s="16" t="s">
        <v>84</v>
      </c>
    </row>
    <row r="131" spans="2:65" s="1" customFormat="1" ht="39">
      <c r="B131" s="31"/>
      <c r="D131" s="135" t="s">
        <v>147</v>
      </c>
      <c r="F131" s="139" t="s">
        <v>594</v>
      </c>
      <c r="I131" s="137"/>
      <c r="L131" s="31"/>
      <c r="M131" s="138"/>
      <c r="T131" s="52"/>
      <c r="AT131" s="16" t="s">
        <v>147</v>
      </c>
      <c r="AU131" s="16" t="s">
        <v>84</v>
      </c>
    </row>
    <row r="132" spans="2:65" s="12" customFormat="1" ht="11.25">
      <c r="B132" s="151"/>
      <c r="D132" s="135" t="s">
        <v>311</v>
      </c>
      <c r="E132" s="152" t="s">
        <v>19</v>
      </c>
      <c r="F132" s="153" t="s">
        <v>663</v>
      </c>
      <c r="H132" s="154">
        <v>271.92</v>
      </c>
      <c r="I132" s="155"/>
      <c r="L132" s="151"/>
      <c r="M132" s="156"/>
      <c r="T132" s="157"/>
      <c r="AT132" s="152" t="s">
        <v>311</v>
      </c>
      <c r="AU132" s="152" t="s">
        <v>84</v>
      </c>
      <c r="AV132" s="12" t="s">
        <v>84</v>
      </c>
      <c r="AW132" s="12" t="s">
        <v>36</v>
      </c>
      <c r="AX132" s="12" t="s">
        <v>74</v>
      </c>
      <c r="AY132" s="152" t="s">
        <v>139</v>
      </c>
    </row>
    <row r="133" spans="2:65" s="13" customFormat="1" ht="11.25">
      <c r="B133" s="158"/>
      <c r="D133" s="135" t="s">
        <v>311</v>
      </c>
      <c r="E133" s="159" t="s">
        <v>19</v>
      </c>
      <c r="F133" s="160" t="s">
        <v>313</v>
      </c>
      <c r="H133" s="161">
        <v>271.92</v>
      </c>
      <c r="I133" s="162"/>
      <c r="L133" s="158"/>
      <c r="M133" s="163"/>
      <c r="T133" s="164"/>
      <c r="AT133" s="159" t="s">
        <v>311</v>
      </c>
      <c r="AU133" s="159" t="s">
        <v>84</v>
      </c>
      <c r="AV133" s="13" t="s">
        <v>144</v>
      </c>
      <c r="AW133" s="13" t="s">
        <v>36</v>
      </c>
      <c r="AX133" s="13" t="s">
        <v>82</v>
      </c>
      <c r="AY133" s="159" t="s">
        <v>139</v>
      </c>
    </row>
    <row r="134" spans="2:65" s="1" customFormat="1" ht="21.75" customHeight="1">
      <c r="B134" s="31"/>
      <c r="C134" s="121" t="s">
        <v>175</v>
      </c>
      <c r="D134" s="121" t="s">
        <v>140</v>
      </c>
      <c r="E134" s="122" t="s">
        <v>605</v>
      </c>
      <c r="F134" s="123" t="s">
        <v>606</v>
      </c>
      <c r="G134" s="124" t="s">
        <v>247</v>
      </c>
      <c r="H134" s="125">
        <v>271.92</v>
      </c>
      <c r="I134" s="126"/>
      <c r="J134" s="127">
        <f>ROUND(I134*H134,2)</f>
        <v>0</v>
      </c>
      <c r="K134" s="128"/>
      <c r="L134" s="31"/>
      <c r="M134" s="129" t="s">
        <v>19</v>
      </c>
      <c r="N134" s="130" t="s">
        <v>45</v>
      </c>
      <c r="P134" s="131">
        <f>O134*H134</f>
        <v>0</v>
      </c>
      <c r="Q134" s="131">
        <v>0</v>
      </c>
      <c r="R134" s="131">
        <f>Q134*H134</f>
        <v>0</v>
      </c>
      <c r="S134" s="131">
        <v>0</v>
      </c>
      <c r="T134" s="132">
        <f>S134*H134</f>
        <v>0</v>
      </c>
      <c r="AR134" s="133" t="s">
        <v>144</v>
      </c>
      <c r="AT134" s="133" t="s">
        <v>140</v>
      </c>
      <c r="AU134" s="133" t="s">
        <v>84</v>
      </c>
      <c r="AY134" s="16" t="s">
        <v>139</v>
      </c>
      <c r="BE134" s="134">
        <f>IF(N134="základní",J134,0)</f>
        <v>0</v>
      </c>
      <c r="BF134" s="134">
        <f>IF(N134="snížená",J134,0)</f>
        <v>0</v>
      </c>
      <c r="BG134" s="134">
        <f>IF(N134="zákl. přenesená",J134,0)</f>
        <v>0</v>
      </c>
      <c r="BH134" s="134">
        <f>IF(N134="sníž. přenesená",J134,0)</f>
        <v>0</v>
      </c>
      <c r="BI134" s="134">
        <f>IF(N134="nulová",J134,0)</f>
        <v>0</v>
      </c>
      <c r="BJ134" s="16" t="s">
        <v>82</v>
      </c>
      <c r="BK134" s="134">
        <f>ROUND(I134*H134,2)</f>
        <v>0</v>
      </c>
      <c r="BL134" s="16" t="s">
        <v>144</v>
      </c>
      <c r="BM134" s="133" t="s">
        <v>664</v>
      </c>
    </row>
    <row r="135" spans="2:65" s="1" customFormat="1" ht="11.25">
      <c r="B135" s="31"/>
      <c r="D135" s="135" t="s">
        <v>146</v>
      </c>
      <c r="F135" s="136" t="s">
        <v>608</v>
      </c>
      <c r="I135" s="137"/>
      <c r="L135" s="31"/>
      <c r="M135" s="138"/>
      <c r="T135" s="52"/>
      <c r="AT135" s="16" t="s">
        <v>146</v>
      </c>
      <c r="AU135" s="16" t="s">
        <v>84</v>
      </c>
    </row>
    <row r="136" spans="2:65" s="1" customFormat="1" ht="11.25">
      <c r="B136" s="31"/>
      <c r="D136" s="149" t="s">
        <v>236</v>
      </c>
      <c r="F136" s="150" t="s">
        <v>609</v>
      </c>
      <c r="I136" s="137"/>
      <c r="L136" s="31"/>
      <c r="M136" s="138"/>
      <c r="T136" s="52"/>
      <c r="AT136" s="16" t="s">
        <v>236</v>
      </c>
      <c r="AU136" s="16" t="s">
        <v>84</v>
      </c>
    </row>
    <row r="137" spans="2:65" s="12" customFormat="1" ht="11.25">
      <c r="B137" s="151"/>
      <c r="D137" s="135" t="s">
        <v>311</v>
      </c>
      <c r="E137" s="152" t="s">
        <v>19</v>
      </c>
      <c r="F137" s="153" t="s">
        <v>663</v>
      </c>
      <c r="H137" s="154">
        <v>271.92</v>
      </c>
      <c r="I137" s="155"/>
      <c r="L137" s="151"/>
      <c r="M137" s="156"/>
      <c r="T137" s="157"/>
      <c r="AT137" s="152" t="s">
        <v>311</v>
      </c>
      <c r="AU137" s="152" t="s">
        <v>84</v>
      </c>
      <c r="AV137" s="12" t="s">
        <v>84</v>
      </c>
      <c r="AW137" s="12" t="s">
        <v>36</v>
      </c>
      <c r="AX137" s="12" t="s">
        <v>74</v>
      </c>
      <c r="AY137" s="152" t="s">
        <v>139</v>
      </c>
    </row>
    <row r="138" spans="2:65" s="13" customFormat="1" ht="11.25">
      <c r="B138" s="158"/>
      <c r="D138" s="135" t="s">
        <v>311</v>
      </c>
      <c r="E138" s="159" t="s">
        <v>19</v>
      </c>
      <c r="F138" s="160" t="s">
        <v>313</v>
      </c>
      <c r="H138" s="161">
        <v>271.92</v>
      </c>
      <c r="I138" s="162"/>
      <c r="L138" s="158"/>
      <c r="M138" s="163"/>
      <c r="T138" s="164"/>
      <c r="AT138" s="159" t="s">
        <v>311</v>
      </c>
      <c r="AU138" s="159" t="s">
        <v>84</v>
      </c>
      <c r="AV138" s="13" t="s">
        <v>144</v>
      </c>
      <c r="AW138" s="13" t="s">
        <v>36</v>
      </c>
      <c r="AX138" s="13" t="s">
        <v>82</v>
      </c>
      <c r="AY138" s="159" t="s">
        <v>139</v>
      </c>
    </row>
    <row r="139" spans="2:65" s="1" customFormat="1" ht="24.2" customHeight="1">
      <c r="B139" s="31"/>
      <c r="C139" s="121" t="s">
        <v>179</v>
      </c>
      <c r="D139" s="121" t="s">
        <v>140</v>
      </c>
      <c r="E139" s="122" t="s">
        <v>613</v>
      </c>
      <c r="F139" s="123" t="s">
        <v>614</v>
      </c>
      <c r="G139" s="124" t="s">
        <v>247</v>
      </c>
      <c r="H139" s="125">
        <v>543.84</v>
      </c>
      <c r="I139" s="126"/>
      <c r="J139" s="127">
        <f>ROUND(I139*H139,2)</f>
        <v>0</v>
      </c>
      <c r="K139" s="128"/>
      <c r="L139" s="31"/>
      <c r="M139" s="129" t="s">
        <v>19</v>
      </c>
      <c r="N139" s="130" t="s">
        <v>45</v>
      </c>
      <c r="P139" s="131">
        <f>O139*H139</f>
        <v>0</v>
      </c>
      <c r="Q139" s="131">
        <v>0</v>
      </c>
      <c r="R139" s="131">
        <f>Q139*H139</f>
        <v>0</v>
      </c>
      <c r="S139" s="131">
        <v>0</v>
      </c>
      <c r="T139" s="132">
        <f>S139*H139</f>
        <v>0</v>
      </c>
      <c r="AR139" s="133" t="s">
        <v>144</v>
      </c>
      <c r="AT139" s="133" t="s">
        <v>140</v>
      </c>
      <c r="AU139" s="133" t="s">
        <v>84</v>
      </c>
      <c r="AY139" s="16" t="s">
        <v>139</v>
      </c>
      <c r="BE139" s="134">
        <f>IF(N139="základní",J139,0)</f>
        <v>0</v>
      </c>
      <c r="BF139" s="134">
        <f>IF(N139="snížená",J139,0)</f>
        <v>0</v>
      </c>
      <c r="BG139" s="134">
        <f>IF(N139="zákl. přenesená",J139,0)</f>
        <v>0</v>
      </c>
      <c r="BH139" s="134">
        <f>IF(N139="sníž. přenesená",J139,0)</f>
        <v>0</v>
      </c>
      <c r="BI139" s="134">
        <f>IF(N139="nulová",J139,0)</f>
        <v>0</v>
      </c>
      <c r="BJ139" s="16" t="s">
        <v>82</v>
      </c>
      <c r="BK139" s="134">
        <f>ROUND(I139*H139,2)</f>
        <v>0</v>
      </c>
      <c r="BL139" s="16" t="s">
        <v>144</v>
      </c>
      <c r="BM139" s="133" t="s">
        <v>665</v>
      </c>
    </row>
    <row r="140" spans="2:65" s="1" customFormat="1" ht="19.5">
      <c r="B140" s="31"/>
      <c r="D140" s="135" t="s">
        <v>146</v>
      </c>
      <c r="F140" s="136" t="s">
        <v>616</v>
      </c>
      <c r="I140" s="137"/>
      <c r="L140" s="31"/>
      <c r="M140" s="138"/>
      <c r="T140" s="52"/>
      <c r="AT140" s="16" t="s">
        <v>146</v>
      </c>
      <c r="AU140" s="16" t="s">
        <v>84</v>
      </c>
    </row>
    <row r="141" spans="2:65" s="1" customFormat="1" ht="11.25">
      <c r="B141" s="31"/>
      <c r="D141" s="149" t="s">
        <v>236</v>
      </c>
      <c r="F141" s="150" t="s">
        <v>617</v>
      </c>
      <c r="I141" s="137"/>
      <c r="L141" s="31"/>
      <c r="M141" s="138"/>
      <c r="T141" s="52"/>
      <c r="AT141" s="16" t="s">
        <v>236</v>
      </c>
      <c r="AU141" s="16" t="s">
        <v>84</v>
      </c>
    </row>
    <row r="142" spans="2:65" s="12" customFormat="1" ht="11.25">
      <c r="B142" s="151"/>
      <c r="D142" s="135" t="s">
        <v>311</v>
      </c>
      <c r="E142" s="152" t="s">
        <v>19</v>
      </c>
      <c r="F142" s="153" t="s">
        <v>663</v>
      </c>
      <c r="H142" s="154">
        <v>271.92</v>
      </c>
      <c r="I142" s="155"/>
      <c r="L142" s="151"/>
      <c r="M142" s="156"/>
      <c r="T142" s="157"/>
      <c r="AT142" s="152" t="s">
        <v>311</v>
      </c>
      <c r="AU142" s="152" t="s">
        <v>84</v>
      </c>
      <c r="AV142" s="12" t="s">
        <v>84</v>
      </c>
      <c r="AW142" s="12" t="s">
        <v>36</v>
      </c>
      <c r="AX142" s="12" t="s">
        <v>74</v>
      </c>
      <c r="AY142" s="152" t="s">
        <v>139</v>
      </c>
    </row>
    <row r="143" spans="2:65" s="13" customFormat="1" ht="11.25">
      <c r="B143" s="158"/>
      <c r="D143" s="135" t="s">
        <v>311</v>
      </c>
      <c r="E143" s="159" t="s">
        <v>19</v>
      </c>
      <c r="F143" s="160" t="s">
        <v>313</v>
      </c>
      <c r="H143" s="161">
        <v>271.92</v>
      </c>
      <c r="I143" s="162"/>
      <c r="L143" s="158"/>
      <c r="M143" s="163"/>
      <c r="T143" s="164"/>
      <c r="AT143" s="159" t="s">
        <v>311</v>
      </c>
      <c r="AU143" s="159" t="s">
        <v>84</v>
      </c>
      <c r="AV143" s="13" t="s">
        <v>144</v>
      </c>
      <c r="AW143" s="13" t="s">
        <v>36</v>
      </c>
      <c r="AX143" s="13" t="s">
        <v>82</v>
      </c>
      <c r="AY143" s="159" t="s">
        <v>139</v>
      </c>
    </row>
    <row r="144" spans="2:65" s="12" customFormat="1" ht="11.25">
      <c r="B144" s="151"/>
      <c r="D144" s="135" t="s">
        <v>311</v>
      </c>
      <c r="F144" s="153" t="s">
        <v>666</v>
      </c>
      <c r="H144" s="154">
        <v>543.84</v>
      </c>
      <c r="I144" s="155"/>
      <c r="L144" s="151"/>
      <c r="M144" s="156"/>
      <c r="T144" s="157"/>
      <c r="AT144" s="152" t="s">
        <v>311</v>
      </c>
      <c r="AU144" s="152" t="s">
        <v>84</v>
      </c>
      <c r="AV144" s="12" t="s">
        <v>84</v>
      </c>
      <c r="AW144" s="12" t="s">
        <v>4</v>
      </c>
      <c r="AX144" s="12" t="s">
        <v>82</v>
      </c>
      <c r="AY144" s="152" t="s">
        <v>139</v>
      </c>
    </row>
    <row r="145" spans="2:65" s="1" customFormat="1" ht="16.5" customHeight="1">
      <c r="B145" s="31"/>
      <c r="C145" s="121" t="s">
        <v>154</v>
      </c>
      <c r="D145" s="121" t="s">
        <v>140</v>
      </c>
      <c r="E145" s="122" t="s">
        <v>667</v>
      </c>
      <c r="F145" s="123" t="s">
        <v>668</v>
      </c>
      <c r="G145" s="124" t="s">
        <v>151</v>
      </c>
      <c r="H145" s="125">
        <v>1</v>
      </c>
      <c r="I145" s="126"/>
      <c r="J145" s="127">
        <f>ROUND(I145*H145,2)</f>
        <v>0</v>
      </c>
      <c r="K145" s="128"/>
      <c r="L145" s="31"/>
      <c r="M145" s="129" t="s">
        <v>19</v>
      </c>
      <c r="N145" s="130" t="s">
        <v>45</v>
      </c>
      <c r="P145" s="131">
        <f>O145*H145</f>
        <v>0</v>
      </c>
      <c r="Q145" s="131">
        <v>0</v>
      </c>
      <c r="R145" s="131">
        <f>Q145*H145</f>
        <v>0</v>
      </c>
      <c r="S145" s="131">
        <v>0</v>
      </c>
      <c r="T145" s="132">
        <f>S145*H145</f>
        <v>0</v>
      </c>
      <c r="AR145" s="133" t="s">
        <v>144</v>
      </c>
      <c r="AT145" s="133" t="s">
        <v>140</v>
      </c>
      <c r="AU145" s="133" t="s">
        <v>84</v>
      </c>
      <c r="AY145" s="16" t="s">
        <v>139</v>
      </c>
      <c r="BE145" s="134">
        <f>IF(N145="základní",J145,0)</f>
        <v>0</v>
      </c>
      <c r="BF145" s="134">
        <f>IF(N145="snížená",J145,0)</f>
        <v>0</v>
      </c>
      <c r="BG145" s="134">
        <f>IF(N145="zákl. přenesená",J145,0)</f>
        <v>0</v>
      </c>
      <c r="BH145" s="134">
        <f>IF(N145="sníž. přenesená",J145,0)</f>
        <v>0</v>
      </c>
      <c r="BI145" s="134">
        <f>IF(N145="nulová",J145,0)</f>
        <v>0</v>
      </c>
      <c r="BJ145" s="16" t="s">
        <v>82</v>
      </c>
      <c r="BK145" s="134">
        <f>ROUND(I145*H145,2)</f>
        <v>0</v>
      </c>
      <c r="BL145" s="16" t="s">
        <v>144</v>
      </c>
      <c r="BM145" s="133" t="s">
        <v>669</v>
      </c>
    </row>
    <row r="146" spans="2:65" s="1" customFormat="1" ht="11.25">
      <c r="B146" s="31"/>
      <c r="D146" s="135" t="s">
        <v>146</v>
      </c>
      <c r="F146" s="136" t="s">
        <v>668</v>
      </c>
      <c r="I146" s="137"/>
      <c r="L146" s="31"/>
      <c r="M146" s="138"/>
      <c r="T146" s="52"/>
      <c r="AT146" s="16" t="s">
        <v>146</v>
      </c>
      <c r="AU146" s="16" t="s">
        <v>84</v>
      </c>
    </row>
    <row r="147" spans="2:65" s="1" customFormat="1" ht="19.5">
      <c r="B147" s="31"/>
      <c r="D147" s="135" t="s">
        <v>147</v>
      </c>
      <c r="F147" s="139" t="s">
        <v>670</v>
      </c>
      <c r="I147" s="137"/>
      <c r="L147" s="31"/>
      <c r="M147" s="138"/>
      <c r="T147" s="52"/>
      <c r="AT147" s="16" t="s">
        <v>147</v>
      </c>
      <c r="AU147" s="16" t="s">
        <v>84</v>
      </c>
    </row>
    <row r="148" spans="2:65" s="1" customFormat="1" ht="16.5" customHeight="1">
      <c r="B148" s="31"/>
      <c r="C148" s="121" t="s">
        <v>144</v>
      </c>
      <c r="D148" s="121" t="s">
        <v>140</v>
      </c>
      <c r="E148" s="122" t="s">
        <v>671</v>
      </c>
      <c r="F148" s="123" t="s">
        <v>672</v>
      </c>
      <c r="G148" s="124" t="s">
        <v>143</v>
      </c>
      <c r="H148" s="125">
        <v>94</v>
      </c>
      <c r="I148" s="126"/>
      <c r="J148" s="127">
        <f>ROUND(I148*H148,2)</f>
        <v>0</v>
      </c>
      <c r="K148" s="128"/>
      <c r="L148" s="31"/>
      <c r="M148" s="129" t="s">
        <v>19</v>
      </c>
      <c r="N148" s="130" t="s">
        <v>45</v>
      </c>
      <c r="P148" s="131">
        <f>O148*H148</f>
        <v>0</v>
      </c>
      <c r="Q148" s="131">
        <v>0</v>
      </c>
      <c r="R148" s="131">
        <f>Q148*H148</f>
        <v>0</v>
      </c>
      <c r="S148" s="131">
        <v>0</v>
      </c>
      <c r="T148" s="132">
        <f>S148*H148</f>
        <v>0</v>
      </c>
      <c r="AR148" s="133" t="s">
        <v>144</v>
      </c>
      <c r="AT148" s="133" t="s">
        <v>140</v>
      </c>
      <c r="AU148" s="133" t="s">
        <v>84</v>
      </c>
      <c r="AY148" s="16" t="s">
        <v>139</v>
      </c>
      <c r="BE148" s="134">
        <f>IF(N148="základní",J148,0)</f>
        <v>0</v>
      </c>
      <c r="BF148" s="134">
        <f>IF(N148="snížená",J148,0)</f>
        <v>0</v>
      </c>
      <c r="BG148" s="134">
        <f>IF(N148="zákl. přenesená",J148,0)</f>
        <v>0</v>
      </c>
      <c r="BH148" s="134">
        <f>IF(N148="sníž. přenesená",J148,0)</f>
        <v>0</v>
      </c>
      <c r="BI148" s="134">
        <f>IF(N148="nulová",J148,0)</f>
        <v>0</v>
      </c>
      <c r="BJ148" s="16" t="s">
        <v>82</v>
      </c>
      <c r="BK148" s="134">
        <f>ROUND(I148*H148,2)</f>
        <v>0</v>
      </c>
      <c r="BL148" s="16" t="s">
        <v>144</v>
      </c>
      <c r="BM148" s="133" t="s">
        <v>673</v>
      </c>
    </row>
    <row r="149" spans="2:65" s="1" customFormat="1" ht="11.25">
      <c r="B149" s="31"/>
      <c r="D149" s="135" t="s">
        <v>146</v>
      </c>
      <c r="F149" s="136" t="s">
        <v>672</v>
      </c>
      <c r="I149" s="137"/>
      <c r="L149" s="31"/>
      <c r="M149" s="138"/>
      <c r="T149" s="52"/>
      <c r="AT149" s="16" t="s">
        <v>146</v>
      </c>
      <c r="AU149" s="16" t="s">
        <v>84</v>
      </c>
    </row>
    <row r="150" spans="2:65" s="12" customFormat="1" ht="11.25">
      <c r="B150" s="151"/>
      <c r="D150" s="135" t="s">
        <v>311</v>
      </c>
      <c r="E150" s="152" t="s">
        <v>19</v>
      </c>
      <c r="F150" s="153" t="s">
        <v>674</v>
      </c>
      <c r="H150" s="154">
        <v>94</v>
      </c>
      <c r="I150" s="155"/>
      <c r="L150" s="151"/>
      <c r="M150" s="156"/>
      <c r="T150" s="157"/>
      <c r="AT150" s="152" t="s">
        <v>311</v>
      </c>
      <c r="AU150" s="152" t="s">
        <v>84</v>
      </c>
      <c r="AV150" s="12" t="s">
        <v>84</v>
      </c>
      <c r="AW150" s="12" t="s">
        <v>36</v>
      </c>
      <c r="AX150" s="12" t="s">
        <v>74</v>
      </c>
      <c r="AY150" s="152" t="s">
        <v>139</v>
      </c>
    </row>
    <row r="151" spans="2:65" s="13" customFormat="1" ht="11.25">
      <c r="B151" s="158"/>
      <c r="D151" s="135" t="s">
        <v>311</v>
      </c>
      <c r="E151" s="159" t="s">
        <v>19</v>
      </c>
      <c r="F151" s="160" t="s">
        <v>313</v>
      </c>
      <c r="H151" s="161">
        <v>94</v>
      </c>
      <c r="I151" s="162"/>
      <c r="L151" s="158"/>
      <c r="M151" s="163"/>
      <c r="T151" s="164"/>
      <c r="AT151" s="159" t="s">
        <v>311</v>
      </c>
      <c r="AU151" s="159" t="s">
        <v>84</v>
      </c>
      <c r="AV151" s="13" t="s">
        <v>144</v>
      </c>
      <c r="AW151" s="13" t="s">
        <v>36</v>
      </c>
      <c r="AX151" s="13" t="s">
        <v>82</v>
      </c>
      <c r="AY151" s="159" t="s">
        <v>139</v>
      </c>
    </row>
    <row r="152" spans="2:65" s="1" customFormat="1" ht="16.5" customHeight="1">
      <c r="B152" s="31"/>
      <c r="C152" s="121" t="s">
        <v>138</v>
      </c>
      <c r="D152" s="121" t="s">
        <v>140</v>
      </c>
      <c r="E152" s="122" t="s">
        <v>675</v>
      </c>
      <c r="F152" s="123" t="s">
        <v>676</v>
      </c>
      <c r="G152" s="124" t="s">
        <v>143</v>
      </c>
      <c r="H152" s="125">
        <v>4320</v>
      </c>
      <c r="I152" s="126"/>
      <c r="J152" s="127">
        <f>ROUND(I152*H152,2)</f>
        <v>0</v>
      </c>
      <c r="K152" s="128"/>
      <c r="L152" s="31"/>
      <c r="M152" s="129" t="s">
        <v>19</v>
      </c>
      <c r="N152" s="130" t="s">
        <v>45</v>
      </c>
      <c r="P152" s="131">
        <f>O152*H152</f>
        <v>0</v>
      </c>
      <c r="Q152" s="131">
        <v>0</v>
      </c>
      <c r="R152" s="131">
        <f>Q152*H152</f>
        <v>0</v>
      </c>
      <c r="S152" s="131">
        <v>0</v>
      </c>
      <c r="T152" s="132">
        <f>S152*H152</f>
        <v>0</v>
      </c>
      <c r="AR152" s="133" t="s">
        <v>144</v>
      </c>
      <c r="AT152" s="133" t="s">
        <v>140</v>
      </c>
      <c r="AU152" s="133" t="s">
        <v>84</v>
      </c>
      <c r="AY152" s="16" t="s">
        <v>139</v>
      </c>
      <c r="BE152" s="134">
        <f>IF(N152="základní",J152,0)</f>
        <v>0</v>
      </c>
      <c r="BF152" s="134">
        <f>IF(N152="snížená",J152,0)</f>
        <v>0</v>
      </c>
      <c r="BG152" s="134">
        <f>IF(N152="zákl. přenesená",J152,0)</f>
        <v>0</v>
      </c>
      <c r="BH152" s="134">
        <f>IF(N152="sníž. přenesená",J152,0)</f>
        <v>0</v>
      </c>
      <c r="BI152" s="134">
        <f>IF(N152="nulová",J152,0)</f>
        <v>0</v>
      </c>
      <c r="BJ152" s="16" t="s">
        <v>82</v>
      </c>
      <c r="BK152" s="134">
        <f>ROUND(I152*H152,2)</f>
        <v>0</v>
      </c>
      <c r="BL152" s="16" t="s">
        <v>144</v>
      </c>
      <c r="BM152" s="133" t="s">
        <v>677</v>
      </c>
    </row>
    <row r="153" spans="2:65" s="1" customFormat="1" ht="11.25">
      <c r="B153" s="31"/>
      <c r="D153" s="135" t="s">
        <v>146</v>
      </c>
      <c r="F153" s="136" t="s">
        <v>676</v>
      </c>
      <c r="I153" s="137"/>
      <c r="L153" s="31"/>
      <c r="M153" s="138"/>
      <c r="T153" s="52"/>
      <c r="AT153" s="16" t="s">
        <v>146</v>
      </c>
      <c r="AU153" s="16" t="s">
        <v>84</v>
      </c>
    </row>
    <row r="154" spans="2:65" s="12" customFormat="1" ht="11.25">
      <c r="B154" s="151"/>
      <c r="D154" s="135" t="s">
        <v>311</v>
      </c>
      <c r="E154" s="152" t="s">
        <v>19</v>
      </c>
      <c r="F154" s="153" t="s">
        <v>678</v>
      </c>
      <c r="H154" s="154">
        <v>4320</v>
      </c>
      <c r="I154" s="155"/>
      <c r="L154" s="151"/>
      <c r="M154" s="156"/>
      <c r="T154" s="157"/>
      <c r="AT154" s="152" t="s">
        <v>311</v>
      </c>
      <c r="AU154" s="152" t="s">
        <v>84</v>
      </c>
      <c r="AV154" s="12" t="s">
        <v>84</v>
      </c>
      <c r="AW154" s="12" t="s">
        <v>36</v>
      </c>
      <c r="AX154" s="12" t="s">
        <v>74</v>
      </c>
      <c r="AY154" s="152" t="s">
        <v>139</v>
      </c>
    </row>
    <row r="155" spans="2:65" s="13" customFormat="1" ht="11.25">
      <c r="B155" s="158"/>
      <c r="D155" s="135" t="s">
        <v>311</v>
      </c>
      <c r="E155" s="159" t="s">
        <v>19</v>
      </c>
      <c r="F155" s="160" t="s">
        <v>313</v>
      </c>
      <c r="H155" s="161">
        <v>4320</v>
      </c>
      <c r="I155" s="162"/>
      <c r="L155" s="158"/>
      <c r="M155" s="163"/>
      <c r="T155" s="164"/>
      <c r="AT155" s="159" t="s">
        <v>311</v>
      </c>
      <c r="AU155" s="159" t="s">
        <v>84</v>
      </c>
      <c r="AV155" s="13" t="s">
        <v>144</v>
      </c>
      <c r="AW155" s="13" t="s">
        <v>36</v>
      </c>
      <c r="AX155" s="13" t="s">
        <v>82</v>
      </c>
      <c r="AY155" s="159" t="s">
        <v>139</v>
      </c>
    </row>
    <row r="156" spans="2:65" s="1" customFormat="1" ht="16.5" customHeight="1">
      <c r="B156" s="31"/>
      <c r="C156" s="121" t="s">
        <v>162</v>
      </c>
      <c r="D156" s="121" t="s">
        <v>140</v>
      </c>
      <c r="E156" s="122" t="s">
        <v>679</v>
      </c>
      <c r="F156" s="123" t="s">
        <v>680</v>
      </c>
      <c r="G156" s="124" t="s">
        <v>151</v>
      </c>
      <c r="H156" s="125">
        <v>1</v>
      </c>
      <c r="I156" s="126"/>
      <c r="J156" s="127">
        <f>ROUND(I156*H156,2)</f>
        <v>0</v>
      </c>
      <c r="K156" s="128"/>
      <c r="L156" s="31"/>
      <c r="M156" s="129" t="s">
        <v>19</v>
      </c>
      <c r="N156" s="130" t="s">
        <v>45</v>
      </c>
      <c r="P156" s="131">
        <f>O156*H156</f>
        <v>0</v>
      </c>
      <c r="Q156" s="131">
        <v>0</v>
      </c>
      <c r="R156" s="131">
        <f>Q156*H156</f>
        <v>0</v>
      </c>
      <c r="S156" s="131">
        <v>0</v>
      </c>
      <c r="T156" s="132">
        <f>S156*H156</f>
        <v>0</v>
      </c>
      <c r="AR156" s="133" t="s">
        <v>144</v>
      </c>
      <c r="AT156" s="133" t="s">
        <v>140</v>
      </c>
      <c r="AU156" s="133" t="s">
        <v>84</v>
      </c>
      <c r="AY156" s="16" t="s">
        <v>139</v>
      </c>
      <c r="BE156" s="134">
        <f>IF(N156="základní",J156,0)</f>
        <v>0</v>
      </c>
      <c r="BF156" s="134">
        <f>IF(N156="snížená",J156,0)</f>
        <v>0</v>
      </c>
      <c r="BG156" s="134">
        <f>IF(N156="zákl. přenesená",J156,0)</f>
        <v>0</v>
      </c>
      <c r="BH156" s="134">
        <f>IF(N156="sníž. přenesená",J156,0)</f>
        <v>0</v>
      </c>
      <c r="BI156" s="134">
        <f>IF(N156="nulová",J156,0)</f>
        <v>0</v>
      </c>
      <c r="BJ156" s="16" t="s">
        <v>82</v>
      </c>
      <c r="BK156" s="134">
        <f>ROUND(I156*H156,2)</f>
        <v>0</v>
      </c>
      <c r="BL156" s="16" t="s">
        <v>144</v>
      </c>
      <c r="BM156" s="133" t="s">
        <v>681</v>
      </c>
    </row>
    <row r="157" spans="2:65" s="1" customFormat="1" ht="11.25">
      <c r="B157" s="31"/>
      <c r="D157" s="135" t="s">
        <v>146</v>
      </c>
      <c r="F157" s="136" t="s">
        <v>680</v>
      </c>
      <c r="I157" s="137"/>
      <c r="L157" s="31"/>
      <c r="M157" s="138"/>
      <c r="T157" s="52"/>
      <c r="AT157" s="16" t="s">
        <v>146</v>
      </c>
      <c r="AU157" s="16" t="s">
        <v>84</v>
      </c>
    </row>
    <row r="158" spans="2:65" s="1" customFormat="1" ht="29.25">
      <c r="B158" s="31"/>
      <c r="D158" s="135" t="s">
        <v>147</v>
      </c>
      <c r="F158" s="139" t="s">
        <v>682</v>
      </c>
      <c r="I158" s="137"/>
      <c r="L158" s="31"/>
      <c r="M158" s="138"/>
      <c r="T158" s="52"/>
      <c r="AT158" s="16" t="s">
        <v>147</v>
      </c>
      <c r="AU158" s="16" t="s">
        <v>84</v>
      </c>
    </row>
    <row r="159" spans="2:65" s="1" customFormat="1" ht="16.5" customHeight="1">
      <c r="B159" s="31"/>
      <c r="C159" s="121" t="s">
        <v>166</v>
      </c>
      <c r="D159" s="121" t="s">
        <v>140</v>
      </c>
      <c r="E159" s="122" t="s">
        <v>683</v>
      </c>
      <c r="F159" s="123" t="s">
        <v>684</v>
      </c>
      <c r="G159" s="124" t="s">
        <v>151</v>
      </c>
      <c r="H159" s="125">
        <v>1</v>
      </c>
      <c r="I159" s="126"/>
      <c r="J159" s="127">
        <f>ROUND(I159*H159,2)</f>
        <v>0</v>
      </c>
      <c r="K159" s="128"/>
      <c r="L159" s="31"/>
      <c r="M159" s="129" t="s">
        <v>19</v>
      </c>
      <c r="N159" s="130" t="s">
        <v>45</v>
      </c>
      <c r="P159" s="131">
        <f>O159*H159</f>
        <v>0</v>
      </c>
      <c r="Q159" s="131">
        <v>0</v>
      </c>
      <c r="R159" s="131">
        <f>Q159*H159</f>
        <v>0</v>
      </c>
      <c r="S159" s="131">
        <v>0</v>
      </c>
      <c r="T159" s="132">
        <f>S159*H159</f>
        <v>0</v>
      </c>
      <c r="AR159" s="133" t="s">
        <v>144</v>
      </c>
      <c r="AT159" s="133" t="s">
        <v>140</v>
      </c>
      <c r="AU159" s="133" t="s">
        <v>84</v>
      </c>
      <c r="AY159" s="16" t="s">
        <v>139</v>
      </c>
      <c r="BE159" s="134">
        <f>IF(N159="základní",J159,0)</f>
        <v>0</v>
      </c>
      <c r="BF159" s="134">
        <f>IF(N159="snížená",J159,0)</f>
        <v>0</v>
      </c>
      <c r="BG159" s="134">
        <f>IF(N159="zákl. přenesená",J159,0)</f>
        <v>0</v>
      </c>
      <c r="BH159" s="134">
        <f>IF(N159="sníž. přenesená",J159,0)</f>
        <v>0</v>
      </c>
      <c r="BI159" s="134">
        <f>IF(N159="nulová",J159,0)</f>
        <v>0</v>
      </c>
      <c r="BJ159" s="16" t="s">
        <v>82</v>
      </c>
      <c r="BK159" s="134">
        <f>ROUND(I159*H159,2)</f>
        <v>0</v>
      </c>
      <c r="BL159" s="16" t="s">
        <v>144</v>
      </c>
      <c r="BM159" s="133" t="s">
        <v>685</v>
      </c>
    </row>
    <row r="160" spans="2:65" s="1" customFormat="1" ht="11.25">
      <c r="B160" s="31"/>
      <c r="D160" s="135" t="s">
        <v>146</v>
      </c>
      <c r="F160" s="136" t="s">
        <v>684</v>
      </c>
      <c r="I160" s="137"/>
      <c r="L160" s="31"/>
      <c r="M160" s="138"/>
      <c r="T160" s="52"/>
      <c r="AT160" s="16" t="s">
        <v>146</v>
      </c>
      <c r="AU160" s="16" t="s">
        <v>84</v>
      </c>
    </row>
    <row r="161" spans="2:65" s="1" customFormat="1" ht="19.5">
      <c r="B161" s="31"/>
      <c r="D161" s="135" t="s">
        <v>147</v>
      </c>
      <c r="F161" s="139" t="s">
        <v>686</v>
      </c>
      <c r="I161" s="137"/>
      <c r="L161" s="31"/>
      <c r="M161" s="138"/>
      <c r="T161" s="52"/>
      <c r="AT161" s="16" t="s">
        <v>147</v>
      </c>
      <c r="AU161" s="16" t="s">
        <v>84</v>
      </c>
    </row>
    <row r="162" spans="2:65" s="10" customFormat="1" ht="22.9" customHeight="1">
      <c r="B162" s="111"/>
      <c r="D162" s="112" t="s">
        <v>73</v>
      </c>
      <c r="E162" s="147" t="s">
        <v>272</v>
      </c>
      <c r="F162" s="147" t="s">
        <v>273</v>
      </c>
      <c r="I162" s="114"/>
      <c r="J162" s="148">
        <f>BK162</f>
        <v>0</v>
      </c>
      <c r="L162" s="111"/>
      <c r="M162" s="116"/>
      <c r="P162" s="117">
        <f>SUM(P163:P165)</f>
        <v>0</v>
      </c>
      <c r="R162" s="117">
        <f>SUM(R163:R165)</f>
        <v>0</v>
      </c>
      <c r="T162" s="118">
        <f>SUM(T163:T165)</f>
        <v>0</v>
      </c>
      <c r="AR162" s="112" t="s">
        <v>82</v>
      </c>
      <c r="AT162" s="119" t="s">
        <v>73</v>
      </c>
      <c r="AU162" s="119" t="s">
        <v>82</v>
      </c>
      <c r="AY162" s="112" t="s">
        <v>139</v>
      </c>
      <c r="BK162" s="120">
        <f>SUM(BK163:BK165)</f>
        <v>0</v>
      </c>
    </row>
    <row r="163" spans="2:65" s="1" customFormat="1" ht="24.2" customHeight="1">
      <c r="B163" s="31"/>
      <c r="C163" s="121" t="s">
        <v>7</v>
      </c>
      <c r="D163" s="121" t="s">
        <v>140</v>
      </c>
      <c r="E163" s="122" t="s">
        <v>624</v>
      </c>
      <c r="F163" s="123" t="s">
        <v>625</v>
      </c>
      <c r="G163" s="124" t="s">
        <v>276</v>
      </c>
      <c r="H163" s="125">
        <v>0.16500000000000001</v>
      </c>
      <c r="I163" s="126"/>
      <c r="J163" s="127">
        <f>ROUND(I163*H163,2)</f>
        <v>0</v>
      </c>
      <c r="K163" s="128"/>
      <c r="L163" s="31"/>
      <c r="M163" s="129" t="s">
        <v>19</v>
      </c>
      <c r="N163" s="130" t="s">
        <v>45</v>
      </c>
      <c r="P163" s="131">
        <f>O163*H163</f>
        <v>0</v>
      </c>
      <c r="Q163" s="131">
        <v>0</v>
      </c>
      <c r="R163" s="131">
        <f>Q163*H163</f>
        <v>0</v>
      </c>
      <c r="S163" s="131">
        <v>0</v>
      </c>
      <c r="T163" s="132">
        <f>S163*H163</f>
        <v>0</v>
      </c>
      <c r="AR163" s="133" t="s">
        <v>144</v>
      </c>
      <c r="AT163" s="133" t="s">
        <v>140</v>
      </c>
      <c r="AU163" s="133" t="s">
        <v>84</v>
      </c>
      <c r="AY163" s="16" t="s">
        <v>139</v>
      </c>
      <c r="BE163" s="134">
        <f>IF(N163="základní",J163,0)</f>
        <v>0</v>
      </c>
      <c r="BF163" s="134">
        <f>IF(N163="snížená",J163,0)</f>
        <v>0</v>
      </c>
      <c r="BG163" s="134">
        <f>IF(N163="zákl. přenesená",J163,0)</f>
        <v>0</v>
      </c>
      <c r="BH163" s="134">
        <f>IF(N163="sníž. přenesená",J163,0)</f>
        <v>0</v>
      </c>
      <c r="BI163" s="134">
        <f>IF(N163="nulová",J163,0)</f>
        <v>0</v>
      </c>
      <c r="BJ163" s="16" t="s">
        <v>82</v>
      </c>
      <c r="BK163" s="134">
        <f>ROUND(I163*H163,2)</f>
        <v>0</v>
      </c>
      <c r="BL163" s="16" t="s">
        <v>144</v>
      </c>
      <c r="BM163" s="133" t="s">
        <v>687</v>
      </c>
    </row>
    <row r="164" spans="2:65" s="1" customFormat="1" ht="19.5">
      <c r="B164" s="31"/>
      <c r="D164" s="135" t="s">
        <v>146</v>
      </c>
      <c r="F164" s="136" t="s">
        <v>627</v>
      </c>
      <c r="I164" s="137"/>
      <c r="L164" s="31"/>
      <c r="M164" s="138"/>
      <c r="T164" s="52"/>
      <c r="AT164" s="16" t="s">
        <v>146</v>
      </c>
      <c r="AU164" s="16" t="s">
        <v>84</v>
      </c>
    </row>
    <row r="165" spans="2:65" s="1" customFormat="1" ht="11.25">
      <c r="B165" s="31"/>
      <c r="D165" s="149" t="s">
        <v>236</v>
      </c>
      <c r="F165" s="150" t="s">
        <v>628</v>
      </c>
      <c r="I165" s="137"/>
      <c r="L165" s="31"/>
      <c r="M165" s="140"/>
      <c r="N165" s="141"/>
      <c r="O165" s="141"/>
      <c r="P165" s="141"/>
      <c r="Q165" s="141"/>
      <c r="R165" s="141"/>
      <c r="S165" s="141"/>
      <c r="T165" s="142"/>
      <c r="AT165" s="16" t="s">
        <v>236</v>
      </c>
      <c r="AU165" s="16" t="s">
        <v>84</v>
      </c>
    </row>
    <row r="166" spans="2:65" s="1" customFormat="1" ht="6.95" customHeight="1">
      <c r="B166" s="40"/>
      <c r="C166" s="41"/>
      <c r="D166" s="41"/>
      <c r="E166" s="41"/>
      <c r="F166" s="41"/>
      <c r="G166" s="41"/>
      <c r="H166" s="41"/>
      <c r="I166" s="41"/>
      <c r="J166" s="41"/>
      <c r="K166" s="41"/>
      <c r="L166" s="31"/>
    </row>
  </sheetData>
  <sheetProtection algorithmName="SHA-512" hashValue="oXQWpob0FocMtYhyO7UgNAFyD9bxK4psqJHbHnYIbvjwgqxKz2rfa0DFMGkGPU8jHY2OGVjGznqyovCeKxeEqA==" saltValue="VusN1JszfMQcETHSAt3/t8DCMHbq8Lt6awHrHspFt6e8bmJnu6jtXGrHbqw6DcAOzdW/ayGFspew9uwGt4c9UA==" spinCount="100000" sheet="1" objects="1" scenarios="1" formatColumns="0" formatRows="0" autoFilter="0"/>
  <autoFilter ref="C81:K165" xr:uid="{00000000-0009-0000-0000-000007000000}"/>
  <mergeCells count="9">
    <mergeCell ref="E50:H50"/>
    <mergeCell ref="E72:H72"/>
    <mergeCell ref="E74:H74"/>
    <mergeCell ref="L2:V2"/>
    <mergeCell ref="E7:H7"/>
    <mergeCell ref="E9:H9"/>
    <mergeCell ref="E18:H18"/>
    <mergeCell ref="E27:H27"/>
    <mergeCell ref="E48:H48"/>
  </mergeCells>
  <hyperlinks>
    <hyperlink ref="F87" r:id="rId1" xr:uid="{00000000-0004-0000-0700-000000000000}"/>
    <hyperlink ref="F92" r:id="rId2" xr:uid="{00000000-0004-0000-0700-000001000000}"/>
    <hyperlink ref="F97" r:id="rId3" xr:uid="{00000000-0004-0000-0700-000002000000}"/>
    <hyperlink ref="F102" r:id="rId4" xr:uid="{00000000-0004-0000-0700-000003000000}"/>
    <hyperlink ref="F115" r:id="rId5" xr:uid="{00000000-0004-0000-0700-000004000000}"/>
    <hyperlink ref="F121" r:id="rId6" xr:uid="{00000000-0004-0000-0700-000005000000}"/>
    <hyperlink ref="F130" r:id="rId7" xr:uid="{00000000-0004-0000-0700-000006000000}"/>
    <hyperlink ref="F136" r:id="rId8" xr:uid="{00000000-0004-0000-0700-000007000000}"/>
    <hyperlink ref="F141" r:id="rId9" xr:uid="{00000000-0004-0000-0700-000008000000}"/>
    <hyperlink ref="F165" r:id="rId10" xr:uid="{00000000-0004-0000-0700-000009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B2:BM166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80"/>
      <c r="M2" s="280"/>
      <c r="N2" s="280"/>
      <c r="O2" s="280"/>
      <c r="P2" s="280"/>
      <c r="Q2" s="280"/>
      <c r="R2" s="280"/>
      <c r="S2" s="280"/>
      <c r="T2" s="280"/>
      <c r="U2" s="280"/>
      <c r="V2" s="280"/>
      <c r="AT2" s="16" t="s">
        <v>105</v>
      </c>
    </row>
    <row r="3" spans="2:4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84</v>
      </c>
    </row>
    <row r="4" spans="2:46" ht="24.95" customHeight="1">
      <c r="B4" s="19"/>
      <c r="D4" s="20" t="s">
        <v>115</v>
      </c>
      <c r="L4" s="19"/>
      <c r="M4" s="84" t="s">
        <v>10</v>
      </c>
      <c r="AT4" s="16" t="s">
        <v>4</v>
      </c>
    </row>
    <row r="5" spans="2:46" ht="6.95" customHeight="1">
      <c r="B5" s="19"/>
      <c r="L5" s="19"/>
    </row>
    <row r="6" spans="2:46" ht="12" customHeight="1">
      <c r="B6" s="19"/>
      <c r="D6" s="26" t="s">
        <v>16</v>
      </c>
      <c r="L6" s="19"/>
    </row>
    <row r="7" spans="2:46" ht="16.5" customHeight="1">
      <c r="B7" s="19"/>
      <c r="E7" s="306" t="str">
        <f>'Rekapitulace stavby'!K6</f>
        <v>Revitalizační opatření mokřad Boskovice</v>
      </c>
      <c r="F7" s="307"/>
      <c r="G7" s="307"/>
      <c r="H7" s="307"/>
      <c r="L7" s="19"/>
    </row>
    <row r="8" spans="2:46" s="1" customFormat="1" ht="12" customHeight="1">
      <c r="B8" s="31"/>
      <c r="D8" s="26" t="s">
        <v>116</v>
      </c>
      <c r="L8" s="31"/>
    </row>
    <row r="9" spans="2:46" s="1" customFormat="1" ht="16.5" customHeight="1">
      <c r="B9" s="31"/>
      <c r="E9" s="273" t="s">
        <v>688</v>
      </c>
      <c r="F9" s="308"/>
      <c r="G9" s="308"/>
      <c r="H9" s="308"/>
      <c r="L9" s="31"/>
    </row>
    <row r="10" spans="2:46" s="1" customFormat="1" ht="11.25">
      <c r="B10" s="31"/>
      <c r="L10" s="31"/>
    </row>
    <row r="11" spans="2:46" s="1" customFormat="1" ht="12" customHeight="1">
      <c r="B11" s="31"/>
      <c r="D11" s="26" t="s">
        <v>18</v>
      </c>
      <c r="F11" s="24" t="s">
        <v>19</v>
      </c>
      <c r="I11" s="26" t="s">
        <v>20</v>
      </c>
      <c r="J11" s="24" t="s">
        <v>19</v>
      </c>
      <c r="L11" s="31"/>
    </row>
    <row r="12" spans="2:46" s="1" customFormat="1" ht="12" customHeight="1">
      <c r="B12" s="31"/>
      <c r="D12" s="26" t="s">
        <v>21</v>
      </c>
      <c r="F12" s="24" t="s">
        <v>22</v>
      </c>
      <c r="I12" s="26" t="s">
        <v>23</v>
      </c>
      <c r="J12" s="48" t="str">
        <f>'Rekapitulace stavby'!AN8</f>
        <v>21. 5. 2024</v>
      </c>
      <c r="L12" s="31"/>
    </row>
    <row r="13" spans="2:46" s="1" customFormat="1" ht="10.9" customHeight="1">
      <c r="B13" s="31"/>
      <c r="L13" s="31"/>
    </row>
    <row r="14" spans="2:46" s="1" customFormat="1" ht="12" customHeight="1">
      <c r="B14" s="31"/>
      <c r="D14" s="26" t="s">
        <v>25</v>
      </c>
      <c r="I14" s="26" t="s">
        <v>26</v>
      </c>
      <c r="J14" s="24" t="s">
        <v>27</v>
      </c>
      <c r="L14" s="31"/>
    </row>
    <row r="15" spans="2:46" s="1" customFormat="1" ht="18" customHeight="1">
      <c r="B15" s="31"/>
      <c r="E15" s="24" t="s">
        <v>28</v>
      </c>
      <c r="I15" s="26" t="s">
        <v>29</v>
      </c>
      <c r="J15" s="24" t="s">
        <v>19</v>
      </c>
      <c r="L15" s="31"/>
    </row>
    <row r="16" spans="2:46" s="1" customFormat="1" ht="6.95" customHeight="1">
      <c r="B16" s="31"/>
      <c r="L16" s="31"/>
    </row>
    <row r="17" spans="2:12" s="1" customFormat="1" ht="12" customHeight="1">
      <c r="B17" s="31"/>
      <c r="D17" s="26" t="s">
        <v>30</v>
      </c>
      <c r="I17" s="26" t="s">
        <v>26</v>
      </c>
      <c r="J17" s="27" t="str">
        <f>'Rekapitulace stavby'!AN13</f>
        <v>Vyplň údaj</v>
      </c>
      <c r="L17" s="31"/>
    </row>
    <row r="18" spans="2:12" s="1" customFormat="1" ht="18" customHeight="1">
      <c r="B18" s="31"/>
      <c r="E18" s="309" t="str">
        <f>'Rekapitulace stavby'!E14</f>
        <v>Vyplň údaj</v>
      </c>
      <c r="F18" s="279"/>
      <c r="G18" s="279"/>
      <c r="H18" s="279"/>
      <c r="I18" s="26" t="s">
        <v>29</v>
      </c>
      <c r="J18" s="27" t="str">
        <f>'Rekapitulace stavby'!AN14</f>
        <v>Vyplň údaj</v>
      </c>
      <c r="L18" s="31"/>
    </row>
    <row r="19" spans="2:12" s="1" customFormat="1" ht="6.95" customHeight="1">
      <c r="B19" s="31"/>
      <c r="L19" s="31"/>
    </row>
    <row r="20" spans="2:12" s="1" customFormat="1" ht="12" customHeight="1">
      <c r="B20" s="31"/>
      <c r="D20" s="26" t="s">
        <v>32</v>
      </c>
      <c r="I20" s="26" t="s">
        <v>26</v>
      </c>
      <c r="J20" s="24" t="s">
        <v>33</v>
      </c>
      <c r="L20" s="31"/>
    </row>
    <row r="21" spans="2:12" s="1" customFormat="1" ht="18" customHeight="1">
      <c r="B21" s="31"/>
      <c r="E21" s="24" t="s">
        <v>34</v>
      </c>
      <c r="I21" s="26" t="s">
        <v>29</v>
      </c>
      <c r="J21" s="24" t="s">
        <v>35</v>
      </c>
      <c r="L21" s="31"/>
    </row>
    <row r="22" spans="2:12" s="1" customFormat="1" ht="6.95" customHeight="1">
      <c r="B22" s="31"/>
      <c r="L22" s="31"/>
    </row>
    <row r="23" spans="2:12" s="1" customFormat="1" ht="12" customHeight="1">
      <c r="B23" s="31"/>
      <c r="D23" s="26" t="s">
        <v>37</v>
      </c>
      <c r="I23" s="26" t="s">
        <v>26</v>
      </c>
      <c r="J23" s="24" t="s">
        <v>33</v>
      </c>
      <c r="L23" s="31"/>
    </row>
    <row r="24" spans="2:12" s="1" customFormat="1" ht="18" customHeight="1">
      <c r="B24" s="31"/>
      <c r="E24" s="24" t="s">
        <v>34</v>
      </c>
      <c r="I24" s="26" t="s">
        <v>29</v>
      </c>
      <c r="J24" s="24" t="s">
        <v>19</v>
      </c>
      <c r="L24" s="31"/>
    </row>
    <row r="25" spans="2:12" s="1" customFormat="1" ht="6.95" customHeight="1">
      <c r="B25" s="31"/>
      <c r="L25" s="31"/>
    </row>
    <row r="26" spans="2:12" s="1" customFormat="1" ht="12" customHeight="1">
      <c r="B26" s="31"/>
      <c r="D26" s="26" t="s">
        <v>38</v>
      </c>
      <c r="L26" s="31"/>
    </row>
    <row r="27" spans="2:12" s="7" customFormat="1" ht="16.5" customHeight="1">
      <c r="B27" s="85"/>
      <c r="E27" s="284" t="s">
        <v>19</v>
      </c>
      <c r="F27" s="284"/>
      <c r="G27" s="284"/>
      <c r="H27" s="284"/>
      <c r="L27" s="85"/>
    </row>
    <row r="28" spans="2:12" s="1" customFormat="1" ht="6.95" customHeight="1">
      <c r="B28" s="31"/>
      <c r="L28" s="31"/>
    </row>
    <row r="29" spans="2:12" s="1" customFormat="1" ht="6.95" customHeight="1">
      <c r="B29" s="31"/>
      <c r="D29" s="49"/>
      <c r="E29" s="49"/>
      <c r="F29" s="49"/>
      <c r="G29" s="49"/>
      <c r="H29" s="49"/>
      <c r="I29" s="49"/>
      <c r="J29" s="49"/>
      <c r="K29" s="49"/>
      <c r="L29" s="31"/>
    </row>
    <row r="30" spans="2:12" s="1" customFormat="1" ht="25.35" customHeight="1">
      <c r="B30" s="31"/>
      <c r="D30" s="86" t="s">
        <v>40</v>
      </c>
      <c r="J30" s="62">
        <f>ROUND(J82, 2)</f>
        <v>0</v>
      </c>
      <c r="L30" s="31"/>
    </row>
    <row r="31" spans="2:12" s="1" customFormat="1" ht="6.95" customHeight="1">
      <c r="B31" s="31"/>
      <c r="D31" s="49"/>
      <c r="E31" s="49"/>
      <c r="F31" s="49"/>
      <c r="G31" s="49"/>
      <c r="H31" s="49"/>
      <c r="I31" s="49"/>
      <c r="J31" s="49"/>
      <c r="K31" s="49"/>
      <c r="L31" s="31"/>
    </row>
    <row r="32" spans="2:12" s="1" customFormat="1" ht="14.45" customHeight="1">
      <c r="B32" s="31"/>
      <c r="F32" s="34" t="s">
        <v>42</v>
      </c>
      <c r="I32" s="34" t="s">
        <v>41</v>
      </c>
      <c r="J32" s="34" t="s">
        <v>43</v>
      </c>
      <c r="L32" s="31"/>
    </row>
    <row r="33" spans="2:12" s="1" customFormat="1" ht="14.45" customHeight="1">
      <c r="B33" s="31"/>
      <c r="D33" s="51" t="s">
        <v>44</v>
      </c>
      <c r="E33" s="26" t="s">
        <v>45</v>
      </c>
      <c r="F33" s="87">
        <f>ROUND((SUM(BE82:BE165)),  2)</f>
        <v>0</v>
      </c>
      <c r="I33" s="88">
        <v>0.21</v>
      </c>
      <c r="J33" s="87">
        <f>ROUND(((SUM(BE82:BE165))*I33),  2)</f>
        <v>0</v>
      </c>
      <c r="L33" s="31"/>
    </row>
    <row r="34" spans="2:12" s="1" customFormat="1" ht="14.45" customHeight="1">
      <c r="B34" s="31"/>
      <c r="E34" s="26" t="s">
        <v>46</v>
      </c>
      <c r="F34" s="87">
        <f>ROUND((SUM(BF82:BF165)),  2)</f>
        <v>0</v>
      </c>
      <c r="I34" s="88">
        <v>0.12</v>
      </c>
      <c r="J34" s="87">
        <f>ROUND(((SUM(BF82:BF165))*I34),  2)</f>
        <v>0</v>
      </c>
      <c r="L34" s="31"/>
    </row>
    <row r="35" spans="2:12" s="1" customFormat="1" ht="14.45" hidden="1" customHeight="1">
      <c r="B35" s="31"/>
      <c r="E35" s="26" t="s">
        <v>47</v>
      </c>
      <c r="F35" s="87">
        <f>ROUND((SUM(BG82:BG165)),  2)</f>
        <v>0</v>
      </c>
      <c r="I35" s="88">
        <v>0.21</v>
      </c>
      <c r="J35" s="87">
        <f>0</f>
        <v>0</v>
      </c>
      <c r="L35" s="31"/>
    </row>
    <row r="36" spans="2:12" s="1" customFormat="1" ht="14.45" hidden="1" customHeight="1">
      <c r="B36" s="31"/>
      <c r="E36" s="26" t="s">
        <v>48</v>
      </c>
      <c r="F36" s="87">
        <f>ROUND((SUM(BH82:BH165)),  2)</f>
        <v>0</v>
      </c>
      <c r="I36" s="88">
        <v>0.12</v>
      </c>
      <c r="J36" s="87">
        <f>0</f>
        <v>0</v>
      </c>
      <c r="L36" s="31"/>
    </row>
    <row r="37" spans="2:12" s="1" customFormat="1" ht="14.45" hidden="1" customHeight="1">
      <c r="B37" s="31"/>
      <c r="E37" s="26" t="s">
        <v>49</v>
      </c>
      <c r="F37" s="87">
        <f>ROUND((SUM(BI82:BI165)),  2)</f>
        <v>0</v>
      </c>
      <c r="I37" s="88">
        <v>0</v>
      </c>
      <c r="J37" s="87">
        <f>0</f>
        <v>0</v>
      </c>
      <c r="L37" s="31"/>
    </row>
    <row r="38" spans="2:12" s="1" customFormat="1" ht="6.95" customHeight="1">
      <c r="B38" s="31"/>
      <c r="L38" s="31"/>
    </row>
    <row r="39" spans="2:12" s="1" customFormat="1" ht="25.35" customHeight="1">
      <c r="B39" s="31"/>
      <c r="C39" s="89"/>
      <c r="D39" s="90" t="s">
        <v>50</v>
      </c>
      <c r="E39" s="53"/>
      <c r="F39" s="53"/>
      <c r="G39" s="91" t="s">
        <v>51</v>
      </c>
      <c r="H39" s="92" t="s">
        <v>52</v>
      </c>
      <c r="I39" s="53"/>
      <c r="J39" s="93">
        <f>SUM(J30:J37)</f>
        <v>0</v>
      </c>
      <c r="K39" s="94"/>
      <c r="L39" s="31"/>
    </row>
    <row r="40" spans="2:12" s="1" customFormat="1" ht="14.45" customHeight="1">
      <c r="B40" s="40"/>
      <c r="C40" s="41"/>
      <c r="D40" s="41"/>
      <c r="E40" s="41"/>
      <c r="F40" s="41"/>
      <c r="G40" s="41"/>
      <c r="H40" s="41"/>
      <c r="I40" s="41"/>
      <c r="J40" s="41"/>
      <c r="K40" s="41"/>
      <c r="L40" s="31"/>
    </row>
    <row r="44" spans="2:12" s="1" customFormat="1" ht="6.95" customHeight="1">
      <c r="B44" s="42"/>
      <c r="C44" s="43"/>
      <c r="D44" s="43"/>
      <c r="E44" s="43"/>
      <c r="F44" s="43"/>
      <c r="G44" s="43"/>
      <c r="H44" s="43"/>
      <c r="I44" s="43"/>
      <c r="J44" s="43"/>
      <c r="K44" s="43"/>
      <c r="L44" s="31"/>
    </row>
    <row r="45" spans="2:12" s="1" customFormat="1" ht="24.95" customHeight="1">
      <c r="B45" s="31"/>
      <c r="C45" s="20" t="s">
        <v>118</v>
      </c>
      <c r="L45" s="31"/>
    </row>
    <row r="46" spans="2:12" s="1" customFormat="1" ht="6.95" customHeight="1">
      <c r="B46" s="31"/>
      <c r="L46" s="31"/>
    </row>
    <row r="47" spans="2:12" s="1" customFormat="1" ht="12" customHeight="1">
      <c r="B47" s="31"/>
      <c r="C47" s="26" t="s">
        <v>16</v>
      </c>
      <c r="L47" s="31"/>
    </row>
    <row r="48" spans="2:12" s="1" customFormat="1" ht="16.5" customHeight="1">
      <c r="B48" s="31"/>
      <c r="E48" s="306" t="str">
        <f>E7</f>
        <v>Revitalizační opatření mokřad Boskovice</v>
      </c>
      <c r="F48" s="307"/>
      <c r="G48" s="307"/>
      <c r="H48" s="307"/>
      <c r="L48" s="31"/>
    </row>
    <row r="49" spans="2:47" s="1" customFormat="1" ht="12" customHeight="1">
      <c r="B49" s="31"/>
      <c r="C49" s="26" t="s">
        <v>116</v>
      </c>
      <c r="L49" s="31"/>
    </row>
    <row r="50" spans="2:47" s="1" customFormat="1" ht="16.5" customHeight="1">
      <c r="B50" s="31"/>
      <c r="E50" s="273" t="str">
        <f>E9</f>
        <v>05.3 - SO 05 Vegetační úpravy - následná péče rok 2027</v>
      </c>
      <c r="F50" s="308"/>
      <c r="G50" s="308"/>
      <c r="H50" s="308"/>
      <c r="L50" s="31"/>
    </row>
    <row r="51" spans="2:47" s="1" customFormat="1" ht="6.95" customHeight="1">
      <c r="B51" s="31"/>
      <c r="L51" s="31"/>
    </row>
    <row r="52" spans="2:47" s="1" customFormat="1" ht="12" customHeight="1">
      <c r="B52" s="31"/>
      <c r="C52" s="26" t="s">
        <v>21</v>
      </c>
      <c r="F52" s="24" t="str">
        <f>F12</f>
        <v>KN Boskovice</v>
      </c>
      <c r="I52" s="26" t="s">
        <v>23</v>
      </c>
      <c r="J52" s="48" t="str">
        <f>IF(J12="","",J12)</f>
        <v>21. 5. 2024</v>
      </c>
      <c r="L52" s="31"/>
    </row>
    <row r="53" spans="2:47" s="1" customFormat="1" ht="6.95" customHeight="1">
      <c r="B53" s="31"/>
      <c r="L53" s="31"/>
    </row>
    <row r="54" spans="2:47" s="1" customFormat="1" ht="15.2" customHeight="1">
      <c r="B54" s="31"/>
      <c r="C54" s="26" t="s">
        <v>25</v>
      </c>
      <c r="F54" s="24" t="str">
        <f>E15</f>
        <v>Město Boskovice</v>
      </c>
      <c r="I54" s="26" t="s">
        <v>32</v>
      </c>
      <c r="J54" s="29" t="str">
        <f>E21</f>
        <v>Ing. Vít Pučálek</v>
      </c>
      <c r="L54" s="31"/>
    </row>
    <row r="55" spans="2:47" s="1" customFormat="1" ht="15.2" customHeight="1">
      <c r="B55" s="31"/>
      <c r="C55" s="26" t="s">
        <v>30</v>
      </c>
      <c r="F55" s="24" t="str">
        <f>IF(E18="","",E18)</f>
        <v>Vyplň údaj</v>
      </c>
      <c r="I55" s="26" t="s">
        <v>37</v>
      </c>
      <c r="J55" s="29" t="str">
        <f>E24</f>
        <v>Ing. Vít Pučálek</v>
      </c>
      <c r="L55" s="31"/>
    </row>
    <row r="56" spans="2:47" s="1" customFormat="1" ht="10.35" customHeight="1">
      <c r="B56" s="31"/>
      <c r="L56" s="31"/>
    </row>
    <row r="57" spans="2:47" s="1" customFormat="1" ht="29.25" customHeight="1">
      <c r="B57" s="31"/>
      <c r="C57" s="95" t="s">
        <v>119</v>
      </c>
      <c r="D57" s="89"/>
      <c r="E57" s="89"/>
      <c r="F57" s="89"/>
      <c r="G57" s="89"/>
      <c r="H57" s="89"/>
      <c r="I57" s="89"/>
      <c r="J57" s="96" t="s">
        <v>120</v>
      </c>
      <c r="K57" s="89"/>
      <c r="L57" s="31"/>
    </row>
    <row r="58" spans="2:47" s="1" customFormat="1" ht="10.35" customHeight="1">
      <c r="B58" s="31"/>
      <c r="L58" s="31"/>
    </row>
    <row r="59" spans="2:47" s="1" customFormat="1" ht="22.9" customHeight="1">
      <c r="B59" s="31"/>
      <c r="C59" s="97" t="s">
        <v>72</v>
      </c>
      <c r="J59" s="62">
        <f>J82</f>
        <v>0</v>
      </c>
      <c r="L59" s="31"/>
      <c r="AU59" s="16" t="s">
        <v>121</v>
      </c>
    </row>
    <row r="60" spans="2:47" s="8" customFormat="1" ht="24.95" customHeight="1">
      <c r="B60" s="98"/>
      <c r="D60" s="99" t="s">
        <v>225</v>
      </c>
      <c r="E60" s="100"/>
      <c r="F60" s="100"/>
      <c r="G60" s="100"/>
      <c r="H60" s="100"/>
      <c r="I60" s="100"/>
      <c r="J60" s="101">
        <f>J83</f>
        <v>0</v>
      </c>
      <c r="L60" s="98"/>
    </row>
    <row r="61" spans="2:47" s="11" customFormat="1" ht="19.899999999999999" customHeight="1">
      <c r="B61" s="143"/>
      <c r="D61" s="144" t="s">
        <v>226</v>
      </c>
      <c r="E61" s="145"/>
      <c r="F61" s="145"/>
      <c r="G61" s="145"/>
      <c r="H61" s="145"/>
      <c r="I61" s="145"/>
      <c r="J61" s="146">
        <f>J84</f>
        <v>0</v>
      </c>
      <c r="L61" s="143"/>
    </row>
    <row r="62" spans="2:47" s="11" customFormat="1" ht="19.899999999999999" customHeight="1">
      <c r="B62" s="143"/>
      <c r="D62" s="144" t="s">
        <v>227</v>
      </c>
      <c r="E62" s="145"/>
      <c r="F62" s="145"/>
      <c r="G62" s="145"/>
      <c r="H62" s="145"/>
      <c r="I62" s="145"/>
      <c r="J62" s="146">
        <f>J162</f>
        <v>0</v>
      </c>
      <c r="L62" s="143"/>
    </row>
    <row r="63" spans="2:47" s="1" customFormat="1" ht="21.75" customHeight="1">
      <c r="B63" s="31"/>
      <c r="L63" s="31"/>
    </row>
    <row r="64" spans="2:47" s="1" customFormat="1" ht="6.95" customHeight="1">
      <c r="B64" s="40"/>
      <c r="C64" s="41"/>
      <c r="D64" s="41"/>
      <c r="E64" s="41"/>
      <c r="F64" s="41"/>
      <c r="G64" s="41"/>
      <c r="H64" s="41"/>
      <c r="I64" s="41"/>
      <c r="J64" s="41"/>
      <c r="K64" s="41"/>
      <c r="L64" s="31"/>
    </row>
    <row r="68" spans="2:12" s="1" customFormat="1" ht="6.95" customHeight="1">
      <c r="B68" s="42"/>
      <c r="C68" s="43"/>
      <c r="D68" s="43"/>
      <c r="E68" s="43"/>
      <c r="F68" s="43"/>
      <c r="G68" s="43"/>
      <c r="H68" s="43"/>
      <c r="I68" s="43"/>
      <c r="J68" s="43"/>
      <c r="K68" s="43"/>
      <c r="L68" s="31"/>
    </row>
    <row r="69" spans="2:12" s="1" customFormat="1" ht="24.95" customHeight="1">
      <c r="B69" s="31"/>
      <c r="C69" s="20" t="s">
        <v>123</v>
      </c>
      <c r="L69" s="31"/>
    </row>
    <row r="70" spans="2:12" s="1" customFormat="1" ht="6.95" customHeight="1">
      <c r="B70" s="31"/>
      <c r="L70" s="31"/>
    </row>
    <row r="71" spans="2:12" s="1" customFormat="1" ht="12" customHeight="1">
      <c r="B71" s="31"/>
      <c r="C71" s="26" t="s">
        <v>16</v>
      </c>
      <c r="L71" s="31"/>
    </row>
    <row r="72" spans="2:12" s="1" customFormat="1" ht="16.5" customHeight="1">
      <c r="B72" s="31"/>
      <c r="E72" s="306" t="str">
        <f>E7</f>
        <v>Revitalizační opatření mokřad Boskovice</v>
      </c>
      <c r="F72" s="307"/>
      <c r="G72" s="307"/>
      <c r="H72" s="307"/>
      <c r="L72" s="31"/>
    </row>
    <row r="73" spans="2:12" s="1" customFormat="1" ht="12" customHeight="1">
      <c r="B73" s="31"/>
      <c r="C73" s="26" t="s">
        <v>116</v>
      </c>
      <c r="L73" s="31"/>
    </row>
    <row r="74" spans="2:12" s="1" customFormat="1" ht="16.5" customHeight="1">
      <c r="B74" s="31"/>
      <c r="E74" s="273" t="str">
        <f>E9</f>
        <v>05.3 - SO 05 Vegetační úpravy - následná péče rok 2027</v>
      </c>
      <c r="F74" s="308"/>
      <c r="G74" s="308"/>
      <c r="H74" s="308"/>
      <c r="L74" s="31"/>
    </row>
    <row r="75" spans="2:12" s="1" customFormat="1" ht="6.95" customHeight="1">
      <c r="B75" s="31"/>
      <c r="L75" s="31"/>
    </row>
    <row r="76" spans="2:12" s="1" customFormat="1" ht="12" customHeight="1">
      <c r="B76" s="31"/>
      <c r="C76" s="26" t="s">
        <v>21</v>
      </c>
      <c r="F76" s="24" t="str">
        <f>F12</f>
        <v>KN Boskovice</v>
      </c>
      <c r="I76" s="26" t="s">
        <v>23</v>
      </c>
      <c r="J76" s="48" t="str">
        <f>IF(J12="","",J12)</f>
        <v>21. 5. 2024</v>
      </c>
      <c r="L76" s="31"/>
    </row>
    <row r="77" spans="2:12" s="1" customFormat="1" ht="6.95" customHeight="1">
      <c r="B77" s="31"/>
      <c r="L77" s="31"/>
    </row>
    <row r="78" spans="2:12" s="1" customFormat="1" ht="15.2" customHeight="1">
      <c r="B78" s="31"/>
      <c r="C78" s="26" t="s">
        <v>25</v>
      </c>
      <c r="F78" s="24" t="str">
        <f>E15</f>
        <v>Město Boskovice</v>
      </c>
      <c r="I78" s="26" t="s">
        <v>32</v>
      </c>
      <c r="J78" s="29" t="str">
        <f>E21</f>
        <v>Ing. Vít Pučálek</v>
      </c>
      <c r="L78" s="31"/>
    </row>
    <row r="79" spans="2:12" s="1" customFormat="1" ht="15.2" customHeight="1">
      <c r="B79" s="31"/>
      <c r="C79" s="26" t="s">
        <v>30</v>
      </c>
      <c r="F79" s="24" t="str">
        <f>IF(E18="","",E18)</f>
        <v>Vyplň údaj</v>
      </c>
      <c r="I79" s="26" t="s">
        <v>37</v>
      </c>
      <c r="J79" s="29" t="str">
        <f>E24</f>
        <v>Ing. Vít Pučálek</v>
      </c>
      <c r="L79" s="31"/>
    </row>
    <row r="80" spans="2:12" s="1" customFormat="1" ht="10.35" customHeight="1">
      <c r="B80" s="31"/>
      <c r="L80" s="31"/>
    </row>
    <row r="81" spans="2:65" s="9" customFormat="1" ht="29.25" customHeight="1">
      <c r="B81" s="102"/>
      <c r="C81" s="103" t="s">
        <v>124</v>
      </c>
      <c r="D81" s="104" t="s">
        <v>59</v>
      </c>
      <c r="E81" s="104" t="s">
        <v>55</v>
      </c>
      <c r="F81" s="104" t="s">
        <v>56</v>
      </c>
      <c r="G81" s="104" t="s">
        <v>125</v>
      </c>
      <c r="H81" s="104" t="s">
        <v>126</v>
      </c>
      <c r="I81" s="104" t="s">
        <v>127</v>
      </c>
      <c r="J81" s="105" t="s">
        <v>120</v>
      </c>
      <c r="K81" s="106" t="s">
        <v>128</v>
      </c>
      <c r="L81" s="102"/>
      <c r="M81" s="55" t="s">
        <v>19</v>
      </c>
      <c r="N81" s="56" t="s">
        <v>44</v>
      </c>
      <c r="O81" s="56" t="s">
        <v>129</v>
      </c>
      <c r="P81" s="56" t="s">
        <v>130</v>
      </c>
      <c r="Q81" s="56" t="s">
        <v>131</v>
      </c>
      <c r="R81" s="56" t="s">
        <v>132</v>
      </c>
      <c r="S81" s="56" t="s">
        <v>133</v>
      </c>
      <c r="T81" s="57" t="s">
        <v>134</v>
      </c>
    </row>
    <row r="82" spans="2:65" s="1" customFormat="1" ht="22.9" customHeight="1">
      <c r="B82" s="31"/>
      <c r="C82" s="60" t="s">
        <v>135</v>
      </c>
      <c r="J82" s="107">
        <f>BK82</f>
        <v>0</v>
      </c>
      <c r="L82" s="31"/>
      <c r="M82" s="58"/>
      <c r="N82" s="49"/>
      <c r="O82" s="49"/>
      <c r="P82" s="108">
        <f>P83</f>
        <v>0</v>
      </c>
      <c r="Q82" s="49"/>
      <c r="R82" s="108">
        <f>R83</f>
        <v>0.1646</v>
      </c>
      <c r="S82" s="49"/>
      <c r="T82" s="109">
        <f>T83</f>
        <v>0</v>
      </c>
      <c r="AT82" s="16" t="s">
        <v>73</v>
      </c>
      <c r="AU82" s="16" t="s">
        <v>121</v>
      </c>
      <c r="BK82" s="110">
        <f>BK83</f>
        <v>0</v>
      </c>
    </row>
    <row r="83" spans="2:65" s="10" customFormat="1" ht="25.9" customHeight="1">
      <c r="B83" s="111"/>
      <c r="D83" s="112" t="s">
        <v>73</v>
      </c>
      <c r="E83" s="113" t="s">
        <v>228</v>
      </c>
      <c r="F83" s="113" t="s">
        <v>229</v>
      </c>
      <c r="I83" s="114"/>
      <c r="J83" s="115">
        <f>BK83</f>
        <v>0</v>
      </c>
      <c r="L83" s="111"/>
      <c r="M83" s="116"/>
      <c r="P83" s="117">
        <f>P84+P162</f>
        <v>0</v>
      </c>
      <c r="R83" s="117">
        <f>R84+R162</f>
        <v>0.1646</v>
      </c>
      <c r="T83" s="118">
        <f>T84+T162</f>
        <v>0</v>
      </c>
      <c r="AR83" s="112" t="s">
        <v>82</v>
      </c>
      <c r="AT83" s="119" t="s">
        <v>73</v>
      </c>
      <c r="AU83" s="119" t="s">
        <v>74</v>
      </c>
      <c r="AY83" s="112" t="s">
        <v>139</v>
      </c>
      <c r="BK83" s="120">
        <f>BK84+BK162</f>
        <v>0</v>
      </c>
    </row>
    <row r="84" spans="2:65" s="10" customFormat="1" ht="22.9" customHeight="1">
      <c r="B84" s="111"/>
      <c r="D84" s="112" t="s">
        <v>73</v>
      </c>
      <c r="E84" s="147" t="s">
        <v>82</v>
      </c>
      <c r="F84" s="147" t="s">
        <v>230</v>
      </c>
      <c r="I84" s="114"/>
      <c r="J84" s="148">
        <f>BK84</f>
        <v>0</v>
      </c>
      <c r="L84" s="111"/>
      <c r="M84" s="116"/>
      <c r="P84" s="117">
        <f>SUM(P85:P161)</f>
        <v>0</v>
      </c>
      <c r="R84" s="117">
        <f>SUM(R85:R161)</f>
        <v>0.1646</v>
      </c>
      <c r="T84" s="118">
        <f>SUM(T85:T161)</f>
        <v>0</v>
      </c>
      <c r="AR84" s="112" t="s">
        <v>82</v>
      </c>
      <c r="AT84" s="119" t="s">
        <v>73</v>
      </c>
      <c r="AU84" s="119" t="s">
        <v>82</v>
      </c>
      <c r="AY84" s="112" t="s">
        <v>139</v>
      </c>
      <c r="BK84" s="120">
        <f>SUM(BK85:BK161)</f>
        <v>0</v>
      </c>
    </row>
    <row r="85" spans="2:65" s="1" customFormat="1" ht="24.2" customHeight="1">
      <c r="B85" s="31"/>
      <c r="C85" s="121" t="s">
        <v>82</v>
      </c>
      <c r="D85" s="121" t="s">
        <v>140</v>
      </c>
      <c r="E85" s="122" t="s">
        <v>630</v>
      </c>
      <c r="F85" s="123" t="s">
        <v>631</v>
      </c>
      <c r="G85" s="124" t="s">
        <v>263</v>
      </c>
      <c r="H85" s="125">
        <v>8265</v>
      </c>
      <c r="I85" s="126"/>
      <c r="J85" s="127">
        <f>ROUND(I85*H85,2)</f>
        <v>0</v>
      </c>
      <c r="K85" s="128"/>
      <c r="L85" s="31"/>
      <c r="M85" s="129" t="s">
        <v>19</v>
      </c>
      <c r="N85" s="130" t="s">
        <v>45</v>
      </c>
      <c r="P85" s="131">
        <f>O85*H85</f>
        <v>0</v>
      </c>
      <c r="Q85" s="131">
        <v>0</v>
      </c>
      <c r="R85" s="131">
        <f>Q85*H85</f>
        <v>0</v>
      </c>
      <c r="S85" s="131">
        <v>0</v>
      </c>
      <c r="T85" s="132">
        <f>S85*H85</f>
        <v>0</v>
      </c>
      <c r="AR85" s="133" t="s">
        <v>144</v>
      </c>
      <c r="AT85" s="133" t="s">
        <v>140</v>
      </c>
      <c r="AU85" s="133" t="s">
        <v>84</v>
      </c>
      <c r="AY85" s="16" t="s">
        <v>139</v>
      </c>
      <c r="BE85" s="134">
        <f>IF(N85="základní",J85,0)</f>
        <v>0</v>
      </c>
      <c r="BF85" s="134">
        <f>IF(N85="snížená",J85,0)</f>
        <v>0</v>
      </c>
      <c r="BG85" s="134">
        <f>IF(N85="zákl. přenesená",J85,0)</f>
        <v>0</v>
      </c>
      <c r="BH85" s="134">
        <f>IF(N85="sníž. přenesená",J85,0)</f>
        <v>0</v>
      </c>
      <c r="BI85" s="134">
        <f>IF(N85="nulová",J85,0)</f>
        <v>0</v>
      </c>
      <c r="BJ85" s="16" t="s">
        <v>82</v>
      </c>
      <c r="BK85" s="134">
        <f>ROUND(I85*H85,2)</f>
        <v>0</v>
      </c>
      <c r="BL85" s="16" t="s">
        <v>144</v>
      </c>
      <c r="BM85" s="133" t="s">
        <v>689</v>
      </c>
    </row>
    <row r="86" spans="2:65" s="1" customFormat="1" ht="19.5">
      <c r="B86" s="31"/>
      <c r="D86" s="135" t="s">
        <v>146</v>
      </c>
      <c r="F86" s="136" t="s">
        <v>633</v>
      </c>
      <c r="I86" s="137"/>
      <c r="L86" s="31"/>
      <c r="M86" s="138"/>
      <c r="T86" s="52"/>
      <c r="AT86" s="16" t="s">
        <v>146</v>
      </c>
      <c r="AU86" s="16" t="s">
        <v>84</v>
      </c>
    </row>
    <row r="87" spans="2:65" s="1" customFormat="1" ht="11.25">
      <c r="B87" s="31"/>
      <c r="D87" s="149" t="s">
        <v>236</v>
      </c>
      <c r="F87" s="150" t="s">
        <v>634</v>
      </c>
      <c r="I87" s="137"/>
      <c r="L87" s="31"/>
      <c r="M87" s="138"/>
      <c r="T87" s="52"/>
      <c r="AT87" s="16" t="s">
        <v>236</v>
      </c>
      <c r="AU87" s="16" t="s">
        <v>84</v>
      </c>
    </row>
    <row r="88" spans="2:65" s="12" customFormat="1" ht="11.25">
      <c r="B88" s="151"/>
      <c r="D88" s="135" t="s">
        <v>311</v>
      </c>
      <c r="E88" s="152" t="s">
        <v>19</v>
      </c>
      <c r="F88" s="153" t="s">
        <v>690</v>
      </c>
      <c r="H88" s="154">
        <v>8265</v>
      </c>
      <c r="I88" s="155"/>
      <c r="L88" s="151"/>
      <c r="M88" s="156"/>
      <c r="T88" s="157"/>
      <c r="AT88" s="152" t="s">
        <v>311</v>
      </c>
      <c r="AU88" s="152" t="s">
        <v>84</v>
      </c>
      <c r="AV88" s="12" t="s">
        <v>84</v>
      </c>
      <c r="AW88" s="12" t="s">
        <v>36</v>
      </c>
      <c r="AX88" s="12" t="s">
        <v>74</v>
      </c>
      <c r="AY88" s="152" t="s">
        <v>139</v>
      </c>
    </row>
    <row r="89" spans="2:65" s="13" customFormat="1" ht="11.25">
      <c r="B89" s="158"/>
      <c r="D89" s="135" t="s">
        <v>311</v>
      </c>
      <c r="E89" s="159" t="s">
        <v>19</v>
      </c>
      <c r="F89" s="160" t="s">
        <v>313</v>
      </c>
      <c r="H89" s="161">
        <v>8265</v>
      </c>
      <c r="I89" s="162"/>
      <c r="L89" s="158"/>
      <c r="M89" s="163"/>
      <c r="T89" s="164"/>
      <c r="AT89" s="159" t="s">
        <v>311</v>
      </c>
      <c r="AU89" s="159" t="s">
        <v>84</v>
      </c>
      <c r="AV89" s="13" t="s">
        <v>144</v>
      </c>
      <c r="AW89" s="13" t="s">
        <v>36</v>
      </c>
      <c r="AX89" s="13" t="s">
        <v>82</v>
      </c>
      <c r="AY89" s="159" t="s">
        <v>139</v>
      </c>
    </row>
    <row r="90" spans="2:65" s="1" customFormat="1" ht="24.2" customHeight="1">
      <c r="B90" s="31"/>
      <c r="C90" s="121" t="s">
        <v>84</v>
      </c>
      <c r="D90" s="121" t="s">
        <v>140</v>
      </c>
      <c r="E90" s="122" t="s">
        <v>636</v>
      </c>
      <c r="F90" s="123" t="s">
        <v>637</v>
      </c>
      <c r="G90" s="124" t="s">
        <v>263</v>
      </c>
      <c r="H90" s="125">
        <v>4620</v>
      </c>
      <c r="I90" s="126"/>
      <c r="J90" s="127">
        <f>ROUND(I90*H90,2)</f>
        <v>0</v>
      </c>
      <c r="K90" s="128"/>
      <c r="L90" s="31"/>
      <c r="M90" s="129" t="s">
        <v>19</v>
      </c>
      <c r="N90" s="130" t="s">
        <v>45</v>
      </c>
      <c r="P90" s="131">
        <f>O90*H90</f>
        <v>0</v>
      </c>
      <c r="Q90" s="131">
        <v>0</v>
      </c>
      <c r="R90" s="131">
        <f>Q90*H90</f>
        <v>0</v>
      </c>
      <c r="S90" s="131">
        <v>0</v>
      </c>
      <c r="T90" s="132">
        <f>S90*H90</f>
        <v>0</v>
      </c>
      <c r="AR90" s="133" t="s">
        <v>144</v>
      </c>
      <c r="AT90" s="133" t="s">
        <v>140</v>
      </c>
      <c r="AU90" s="133" t="s">
        <v>84</v>
      </c>
      <c r="AY90" s="16" t="s">
        <v>139</v>
      </c>
      <c r="BE90" s="134">
        <f>IF(N90="základní",J90,0)</f>
        <v>0</v>
      </c>
      <c r="BF90" s="134">
        <f>IF(N90="snížená",J90,0)</f>
        <v>0</v>
      </c>
      <c r="BG90" s="134">
        <f>IF(N90="zákl. přenesená",J90,0)</f>
        <v>0</v>
      </c>
      <c r="BH90" s="134">
        <f>IF(N90="sníž. přenesená",J90,0)</f>
        <v>0</v>
      </c>
      <c r="BI90" s="134">
        <f>IF(N90="nulová",J90,0)</f>
        <v>0</v>
      </c>
      <c r="BJ90" s="16" t="s">
        <v>82</v>
      </c>
      <c r="BK90" s="134">
        <f>ROUND(I90*H90,2)</f>
        <v>0</v>
      </c>
      <c r="BL90" s="16" t="s">
        <v>144</v>
      </c>
      <c r="BM90" s="133" t="s">
        <v>691</v>
      </c>
    </row>
    <row r="91" spans="2:65" s="1" customFormat="1" ht="19.5">
      <c r="B91" s="31"/>
      <c r="D91" s="135" t="s">
        <v>146</v>
      </c>
      <c r="F91" s="136" t="s">
        <v>639</v>
      </c>
      <c r="I91" s="137"/>
      <c r="L91" s="31"/>
      <c r="M91" s="138"/>
      <c r="T91" s="52"/>
      <c r="AT91" s="16" t="s">
        <v>146</v>
      </c>
      <c r="AU91" s="16" t="s">
        <v>84</v>
      </c>
    </row>
    <row r="92" spans="2:65" s="1" customFormat="1" ht="11.25">
      <c r="B92" s="31"/>
      <c r="D92" s="149" t="s">
        <v>236</v>
      </c>
      <c r="F92" s="150" t="s">
        <v>640</v>
      </c>
      <c r="I92" s="137"/>
      <c r="L92" s="31"/>
      <c r="M92" s="138"/>
      <c r="T92" s="52"/>
      <c r="AT92" s="16" t="s">
        <v>236</v>
      </c>
      <c r="AU92" s="16" t="s">
        <v>84</v>
      </c>
    </row>
    <row r="93" spans="2:65" s="12" customFormat="1" ht="11.25">
      <c r="B93" s="151"/>
      <c r="D93" s="135" t="s">
        <v>311</v>
      </c>
      <c r="E93" s="152" t="s">
        <v>19</v>
      </c>
      <c r="F93" s="153" t="s">
        <v>692</v>
      </c>
      <c r="H93" s="154">
        <v>4620</v>
      </c>
      <c r="I93" s="155"/>
      <c r="L93" s="151"/>
      <c r="M93" s="156"/>
      <c r="T93" s="157"/>
      <c r="AT93" s="152" t="s">
        <v>311</v>
      </c>
      <c r="AU93" s="152" t="s">
        <v>84</v>
      </c>
      <c r="AV93" s="12" t="s">
        <v>84</v>
      </c>
      <c r="AW93" s="12" t="s">
        <v>36</v>
      </c>
      <c r="AX93" s="12" t="s">
        <v>74</v>
      </c>
      <c r="AY93" s="152" t="s">
        <v>139</v>
      </c>
    </row>
    <row r="94" spans="2:65" s="13" customFormat="1" ht="11.25">
      <c r="B94" s="158"/>
      <c r="D94" s="135" t="s">
        <v>311</v>
      </c>
      <c r="E94" s="159" t="s">
        <v>19</v>
      </c>
      <c r="F94" s="160" t="s">
        <v>313</v>
      </c>
      <c r="H94" s="161">
        <v>4620</v>
      </c>
      <c r="I94" s="162"/>
      <c r="L94" s="158"/>
      <c r="M94" s="163"/>
      <c r="T94" s="164"/>
      <c r="AT94" s="159" t="s">
        <v>311</v>
      </c>
      <c r="AU94" s="159" t="s">
        <v>84</v>
      </c>
      <c r="AV94" s="13" t="s">
        <v>144</v>
      </c>
      <c r="AW94" s="13" t="s">
        <v>36</v>
      </c>
      <c r="AX94" s="13" t="s">
        <v>82</v>
      </c>
      <c r="AY94" s="159" t="s">
        <v>139</v>
      </c>
    </row>
    <row r="95" spans="2:65" s="1" customFormat="1" ht="16.5" customHeight="1">
      <c r="B95" s="31"/>
      <c r="C95" s="121" t="s">
        <v>198</v>
      </c>
      <c r="D95" s="121" t="s">
        <v>140</v>
      </c>
      <c r="E95" s="122" t="s">
        <v>667</v>
      </c>
      <c r="F95" s="123" t="s">
        <v>668</v>
      </c>
      <c r="G95" s="124" t="s">
        <v>151</v>
      </c>
      <c r="H95" s="125">
        <v>1</v>
      </c>
      <c r="I95" s="126"/>
      <c r="J95" s="127">
        <f>ROUND(I95*H95,2)</f>
        <v>0</v>
      </c>
      <c r="K95" s="128"/>
      <c r="L95" s="31"/>
      <c r="M95" s="129" t="s">
        <v>19</v>
      </c>
      <c r="N95" s="130" t="s">
        <v>45</v>
      </c>
      <c r="P95" s="131">
        <f>O95*H95</f>
        <v>0</v>
      </c>
      <c r="Q95" s="131">
        <v>0</v>
      </c>
      <c r="R95" s="131">
        <f>Q95*H95</f>
        <v>0</v>
      </c>
      <c r="S95" s="131">
        <v>0</v>
      </c>
      <c r="T95" s="132">
        <f>S95*H95</f>
        <v>0</v>
      </c>
      <c r="AR95" s="133" t="s">
        <v>144</v>
      </c>
      <c r="AT95" s="133" t="s">
        <v>140</v>
      </c>
      <c r="AU95" s="133" t="s">
        <v>84</v>
      </c>
      <c r="AY95" s="16" t="s">
        <v>139</v>
      </c>
      <c r="BE95" s="134">
        <f>IF(N95="základní",J95,0)</f>
        <v>0</v>
      </c>
      <c r="BF95" s="134">
        <f>IF(N95="snížená",J95,0)</f>
        <v>0</v>
      </c>
      <c r="BG95" s="134">
        <f>IF(N95="zákl. přenesená",J95,0)</f>
        <v>0</v>
      </c>
      <c r="BH95" s="134">
        <f>IF(N95="sníž. přenesená",J95,0)</f>
        <v>0</v>
      </c>
      <c r="BI95" s="134">
        <f>IF(N95="nulová",J95,0)</f>
        <v>0</v>
      </c>
      <c r="BJ95" s="16" t="s">
        <v>82</v>
      </c>
      <c r="BK95" s="134">
        <f>ROUND(I95*H95,2)</f>
        <v>0</v>
      </c>
      <c r="BL95" s="16" t="s">
        <v>144</v>
      </c>
      <c r="BM95" s="133" t="s">
        <v>693</v>
      </c>
    </row>
    <row r="96" spans="2:65" s="1" customFormat="1" ht="11.25">
      <c r="B96" s="31"/>
      <c r="D96" s="135" t="s">
        <v>146</v>
      </c>
      <c r="F96" s="136" t="s">
        <v>668</v>
      </c>
      <c r="I96" s="137"/>
      <c r="L96" s="31"/>
      <c r="M96" s="138"/>
      <c r="T96" s="52"/>
      <c r="AT96" s="16" t="s">
        <v>146</v>
      </c>
      <c r="AU96" s="16" t="s">
        <v>84</v>
      </c>
    </row>
    <row r="97" spans="2:65" s="1" customFormat="1" ht="19.5">
      <c r="B97" s="31"/>
      <c r="D97" s="135" t="s">
        <v>147</v>
      </c>
      <c r="F97" s="139" t="s">
        <v>670</v>
      </c>
      <c r="I97" s="137"/>
      <c r="L97" s="31"/>
      <c r="M97" s="138"/>
      <c r="T97" s="52"/>
      <c r="AT97" s="16" t="s">
        <v>147</v>
      </c>
      <c r="AU97" s="16" t="s">
        <v>84</v>
      </c>
    </row>
    <row r="98" spans="2:65" s="1" customFormat="1" ht="16.5" customHeight="1">
      <c r="B98" s="31"/>
      <c r="C98" s="121" t="s">
        <v>307</v>
      </c>
      <c r="D98" s="121" t="s">
        <v>140</v>
      </c>
      <c r="E98" s="122" t="s">
        <v>671</v>
      </c>
      <c r="F98" s="123" t="s">
        <v>672</v>
      </c>
      <c r="G98" s="124" t="s">
        <v>143</v>
      </c>
      <c r="H98" s="125">
        <v>94</v>
      </c>
      <c r="I98" s="126"/>
      <c r="J98" s="127">
        <f>ROUND(I98*H98,2)</f>
        <v>0</v>
      </c>
      <c r="K98" s="128"/>
      <c r="L98" s="31"/>
      <c r="M98" s="129" t="s">
        <v>19</v>
      </c>
      <c r="N98" s="130" t="s">
        <v>45</v>
      </c>
      <c r="P98" s="131">
        <f>O98*H98</f>
        <v>0</v>
      </c>
      <c r="Q98" s="131">
        <v>0</v>
      </c>
      <c r="R98" s="131">
        <f>Q98*H98</f>
        <v>0</v>
      </c>
      <c r="S98" s="131">
        <v>0</v>
      </c>
      <c r="T98" s="132">
        <f>S98*H98</f>
        <v>0</v>
      </c>
      <c r="AR98" s="133" t="s">
        <v>144</v>
      </c>
      <c r="AT98" s="133" t="s">
        <v>140</v>
      </c>
      <c r="AU98" s="133" t="s">
        <v>84</v>
      </c>
      <c r="AY98" s="16" t="s">
        <v>139</v>
      </c>
      <c r="BE98" s="134">
        <f>IF(N98="základní",J98,0)</f>
        <v>0</v>
      </c>
      <c r="BF98" s="134">
        <f>IF(N98="snížená",J98,0)</f>
        <v>0</v>
      </c>
      <c r="BG98" s="134">
        <f>IF(N98="zákl. přenesená",J98,0)</f>
        <v>0</v>
      </c>
      <c r="BH98" s="134">
        <f>IF(N98="sníž. přenesená",J98,0)</f>
        <v>0</v>
      </c>
      <c r="BI98" s="134">
        <f>IF(N98="nulová",J98,0)</f>
        <v>0</v>
      </c>
      <c r="BJ98" s="16" t="s">
        <v>82</v>
      </c>
      <c r="BK98" s="134">
        <f>ROUND(I98*H98,2)</f>
        <v>0</v>
      </c>
      <c r="BL98" s="16" t="s">
        <v>144</v>
      </c>
      <c r="BM98" s="133" t="s">
        <v>694</v>
      </c>
    </row>
    <row r="99" spans="2:65" s="1" customFormat="1" ht="11.25">
      <c r="B99" s="31"/>
      <c r="D99" s="135" t="s">
        <v>146</v>
      </c>
      <c r="F99" s="136" t="s">
        <v>672</v>
      </c>
      <c r="I99" s="137"/>
      <c r="L99" s="31"/>
      <c r="M99" s="138"/>
      <c r="T99" s="52"/>
      <c r="AT99" s="16" t="s">
        <v>146</v>
      </c>
      <c r="AU99" s="16" t="s">
        <v>84</v>
      </c>
    </row>
    <row r="100" spans="2:65" s="12" customFormat="1" ht="11.25">
      <c r="B100" s="151"/>
      <c r="D100" s="135" t="s">
        <v>311</v>
      </c>
      <c r="E100" s="152" t="s">
        <v>19</v>
      </c>
      <c r="F100" s="153" t="s">
        <v>674</v>
      </c>
      <c r="H100" s="154">
        <v>94</v>
      </c>
      <c r="I100" s="155"/>
      <c r="L100" s="151"/>
      <c r="M100" s="156"/>
      <c r="T100" s="157"/>
      <c r="AT100" s="152" t="s">
        <v>311</v>
      </c>
      <c r="AU100" s="152" t="s">
        <v>84</v>
      </c>
      <c r="AV100" s="12" t="s">
        <v>84</v>
      </c>
      <c r="AW100" s="12" t="s">
        <v>36</v>
      </c>
      <c r="AX100" s="12" t="s">
        <v>74</v>
      </c>
      <c r="AY100" s="152" t="s">
        <v>139</v>
      </c>
    </row>
    <row r="101" spans="2:65" s="13" customFormat="1" ht="11.25">
      <c r="B101" s="158"/>
      <c r="D101" s="135" t="s">
        <v>311</v>
      </c>
      <c r="E101" s="159" t="s">
        <v>19</v>
      </c>
      <c r="F101" s="160" t="s">
        <v>313</v>
      </c>
      <c r="H101" s="161">
        <v>94</v>
      </c>
      <c r="I101" s="162"/>
      <c r="L101" s="158"/>
      <c r="M101" s="163"/>
      <c r="T101" s="164"/>
      <c r="AT101" s="159" t="s">
        <v>311</v>
      </c>
      <c r="AU101" s="159" t="s">
        <v>84</v>
      </c>
      <c r="AV101" s="13" t="s">
        <v>144</v>
      </c>
      <c r="AW101" s="13" t="s">
        <v>36</v>
      </c>
      <c r="AX101" s="13" t="s">
        <v>82</v>
      </c>
      <c r="AY101" s="159" t="s">
        <v>139</v>
      </c>
    </row>
    <row r="102" spans="2:65" s="1" customFormat="1" ht="16.5" customHeight="1">
      <c r="B102" s="31"/>
      <c r="C102" s="121" t="s">
        <v>203</v>
      </c>
      <c r="D102" s="121" t="s">
        <v>140</v>
      </c>
      <c r="E102" s="122" t="s">
        <v>675</v>
      </c>
      <c r="F102" s="123" t="s">
        <v>676</v>
      </c>
      <c r="G102" s="124" t="s">
        <v>143</v>
      </c>
      <c r="H102" s="125">
        <v>4320</v>
      </c>
      <c r="I102" s="126"/>
      <c r="J102" s="127">
        <f>ROUND(I102*H102,2)</f>
        <v>0</v>
      </c>
      <c r="K102" s="128"/>
      <c r="L102" s="31"/>
      <c r="M102" s="129" t="s">
        <v>19</v>
      </c>
      <c r="N102" s="130" t="s">
        <v>45</v>
      </c>
      <c r="P102" s="131">
        <f>O102*H102</f>
        <v>0</v>
      </c>
      <c r="Q102" s="131">
        <v>0</v>
      </c>
      <c r="R102" s="131">
        <f>Q102*H102</f>
        <v>0</v>
      </c>
      <c r="S102" s="131">
        <v>0</v>
      </c>
      <c r="T102" s="132">
        <f>S102*H102</f>
        <v>0</v>
      </c>
      <c r="AR102" s="133" t="s">
        <v>144</v>
      </c>
      <c r="AT102" s="133" t="s">
        <v>140</v>
      </c>
      <c r="AU102" s="133" t="s">
        <v>84</v>
      </c>
      <c r="AY102" s="16" t="s">
        <v>139</v>
      </c>
      <c r="BE102" s="134">
        <f>IF(N102="základní",J102,0)</f>
        <v>0</v>
      </c>
      <c r="BF102" s="134">
        <f>IF(N102="snížená",J102,0)</f>
        <v>0</v>
      </c>
      <c r="BG102" s="134">
        <f>IF(N102="zákl. přenesená",J102,0)</f>
        <v>0</v>
      </c>
      <c r="BH102" s="134">
        <f>IF(N102="sníž. přenesená",J102,0)</f>
        <v>0</v>
      </c>
      <c r="BI102" s="134">
        <f>IF(N102="nulová",J102,0)</f>
        <v>0</v>
      </c>
      <c r="BJ102" s="16" t="s">
        <v>82</v>
      </c>
      <c r="BK102" s="134">
        <f>ROUND(I102*H102,2)</f>
        <v>0</v>
      </c>
      <c r="BL102" s="16" t="s">
        <v>144</v>
      </c>
      <c r="BM102" s="133" t="s">
        <v>695</v>
      </c>
    </row>
    <row r="103" spans="2:65" s="1" customFormat="1" ht="11.25">
      <c r="B103" s="31"/>
      <c r="D103" s="135" t="s">
        <v>146</v>
      </c>
      <c r="F103" s="136" t="s">
        <v>676</v>
      </c>
      <c r="I103" s="137"/>
      <c r="L103" s="31"/>
      <c r="M103" s="138"/>
      <c r="T103" s="52"/>
      <c r="AT103" s="16" t="s">
        <v>146</v>
      </c>
      <c r="AU103" s="16" t="s">
        <v>84</v>
      </c>
    </row>
    <row r="104" spans="2:65" s="12" customFormat="1" ht="11.25">
      <c r="B104" s="151"/>
      <c r="D104" s="135" t="s">
        <v>311</v>
      </c>
      <c r="E104" s="152" t="s">
        <v>19</v>
      </c>
      <c r="F104" s="153" t="s">
        <v>678</v>
      </c>
      <c r="H104" s="154">
        <v>4320</v>
      </c>
      <c r="I104" s="155"/>
      <c r="L104" s="151"/>
      <c r="M104" s="156"/>
      <c r="T104" s="157"/>
      <c r="AT104" s="152" t="s">
        <v>311</v>
      </c>
      <c r="AU104" s="152" t="s">
        <v>84</v>
      </c>
      <c r="AV104" s="12" t="s">
        <v>84</v>
      </c>
      <c r="AW104" s="12" t="s">
        <v>36</v>
      </c>
      <c r="AX104" s="12" t="s">
        <v>74</v>
      </c>
      <c r="AY104" s="152" t="s">
        <v>139</v>
      </c>
    </row>
    <row r="105" spans="2:65" s="13" customFormat="1" ht="11.25">
      <c r="B105" s="158"/>
      <c r="D105" s="135" t="s">
        <v>311</v>
      </c>
      <c r="E105" s="159" t="s">
        <v>19</v>
      </c>
      <c r="F105" s="160" t="s">
        <v>313</v>
      </c>
      <c r="H105" s="161">
        <v>4320</v>
      </c>
      <c r="I105" s="162"/>
      <c r="L105" s="158"/>
      <c r="M105" s="163"/>
      <c r="T105" s="164"/>
      <c r="AT105" s="159" t="s">
        <v>311</v>
      </c>
      <c r="AU105" s="159" t="s">
        <v>84</v>
      </c>
      <c r="AV105" s="13" t="s">
        <v>144</v>
      </c>
      <c r="AW105" s="13" t="s">
        <v>36</v>
      </c>
      <c r="AX105" s="13" t="s">
        <v>82</v>
      </c>
      <c r="AY105" s="159" t="s">
        <v>139</v>
      </c>
    </row>
    <row r="106" spans="2:65" s="1" customFormat="1" ht="16.5" customHeight="1">
      <c r="B106" s="31"/>
      <c r="C106" s="121" t="s">
        <v>209</v>
      </c>
      <c r="D106" s="121" t="s">
        <v>140</v>
      </c>
      <c r="E106" s="122" t="s">
        <v>679</v>
      </c>
      <c r="F106" s="123" t="s">
        <v>680</v>
      </c>
      <c r="G106" s="124" t="s">
        <v>151</v>
      </c>
      <c r="H106" s="125">
        <v>1</v>
      </c>
      <c r="I106" s="126"/>
      <c r="J106" s="127">
        <f>ROUND(I106*H106,2)</f>
        <v>0</v>
      </c>
      <c r="K106" s="128"/>
      <c r="L106" s="31"/>
      <c r="M106" s="129" t="s">
        <v>19</v>
      </c>
      <c r="N106" s="130" t="s">
        <v>45</v>
      </c>
      <c r="P106" s="131">
        <f>O106*H106</f>
        <v>0</v>
      </c>
      <c r="Q106" s="131">
        <v>0</v>
      </c>
      <c r="R106" s="131">
        <f>Q106*H106</f>
        <v>0</v>
      </c>
      <c r="S106" s="131">
        <v>0</v>
      </c>
      <c r="T106" s="132">
        <f>S106*H106</f>
        <v>0</v>
      </c>
      <c r="AR106" s="133" t="s">
        <v>144</v>
      </c>
      <c r="AT106" s="133" t="s">
        <v>140</v>
      </c>
      <c r="AU106" s="133" t="s">
        <v>84</v>
      </c>
      <c r="AY106" s="16" t="s">
        <v>139</v>
      </c>
      <c r="BE106" s="134">
        <f>IF(N106="základní",J106,0)</f>
        <v>0</v>
      </c>
      <c r="BF106" s="134">
        <f>IF(N106="snížená",J106,0)</f>
        <v>0</v>
      </c>
      <c r="BG106" s="134">
        <f>IF(N106="zákl. přenesená",J106,0)</f>
        <v>0</v>
      </c>
      <c r="BH106" s="134">
        <f>IF(N106="sníž. přenesená",J106,0)</f>
        <v>0</v>
      </c>
      <c r="BI106" s="134">
        <f>IF(N106="nulová",J106,0)</f>
        <v>0</v>
      </c>
      <c r="BJ106" s="16" t="s">
        <v>82</v>
      </c>
      <c r="BK106" s="134">
        <f>ROUND(I106*H106,2)</f>
        <v>0</v>
      </c>
      <c r="BL106" s="16" t="s">
        <v>144</v>
      </c>
      <c r="BM106" s="133" t="s">
        <v>696</v>
      </c>
    </row>
    <row r="107" spans="2:65" s="1" customFormat="1" ht="11.25">
      <c r="B107" s="31"/>
      <c r="D107" s="135" t="s">
        <v>146</v>
      </c>
      <c r="F107" s="136" t="s">
        <v>680</v>
      </c>
      <c r="I107" s="137"/>
      <c r="L107" s="31"/>
      <c r="M107" s="138"/>
      <c r="T107" s="52"/>
      <c r="AT107" s="16" t="s">
        <v>146</v>
      </c>
      <c r="AU107" s="16" t="s">
        <v>84</v>
      </c>
    </row>
    <row r="108" spans="2:65" s="1" customFormat="1" ht="29.25">
      <c r="B108" s="31"/>
      <c r="D108" s="135" t="s">
        <v>147</v>
      </c>
      <c r="F108" s="139" t="s">
        <v>682</v>
      </c>
      <c r="I108" s="137"/>
      <c r="L108" s="31"/>
      <c r="M108" s="138"/>
      <c r="T108" s="52"/>
      <c r="AT108" s="16" t="s">
        <v>147</v>
      </c>
      <c r="AU108" s="16" t="s">
        <v>84</v>
      </c>
    </row>
    <row r="109" spans="2:65" s="1" customFormat="1" ht="16.5" customHeight="1">
      <c r="B109" s="31"/>
      <c r="C109" s="121" t="s">
        <v>215</v>
      </c>
      <c r="D109" s="121" t="s">
        <v>140</v>
      </c>
      <c r="E109" s="122" t="s">
        <v>683</v>
      </c>
      <c r="F109" s="123" t="s">
        <v>684</v>
      </c>
      <c r="G109" s="124" t="s">
        <v>151</v>
      </c>
      <c r="H109" s="125">
        <v>1</v>
      </c>
      <c r="I109" s="126"/>
      <c r="J109" s="127">
        <f>ROUND(I109*H109,2)</f>
        <v>0</v>
      </c>
      <c r="K109" s="128"/>
      <c r="L109" s="31"/>
      <c r="M109" s="129" t="s">
        <v>19</v>
      </c>
      <c r="N109" s="130" t="s">
        <v>45</v>
      </c>
      <c r="P109" s="131">
        <f>O109*H109</f>
        <v>0</v>
      </c>
      <c r="Q109" s="131">
        <v>0</v>
      </c>
      <c r="R109" s="131">
        <f>Q109*H109</f>
        <v>0</v>
      </c>
      <c r="S109" s="131">
        <v>0</v>
      </c>
      <c r="T109" s="132">
        <f>S109*H109</f>
        <v>0</v>
      </c>
      <c r="AR109" s="133" t="s">
        <v>144</v>
      </c>
      <c r="AT109" s="133" t="s">
        <v>140</v>
      </c>
      <c r="AU109" s="133" t="s">
        <v>84</v>
      </c>
      <c r="AY109" s="16" t="s">
        <v>139</v>
      </c>
      <c r="BE109" s="134">
        <f>IF(N109="základní",J109,0)</f>
        <v>0</v>
      </c>
      <c r="BF109" s="134">
        <f>IF(N109="snížená",J109,0)</f>
        <v>0</v>
      </c>
      <c r="BG109" s="134">
        <f>IF(N109="zákl. přenesená",J109,0)</f>
        <v>0</v>
      </c>
      <c r="BH109" s="134">
        <f>IF(N109="sníž. přenesená",J109,0)</f>
        <v>0</v>
      </c>
      <c r="BI109" s="134">
        <f>IF(N109="nulová",J109,0)</f>
        <v>0</v>
      </c>
      <c r="BJ109" s="16" t="s">
        <v>82</v>
      </c>
      <c r="BK109" s="134">
        <f>ROUND(I109*H109,2)</f>
        <v>0</v>
      </c>
      <c r="BL109" s="16" t="s">
        <v>144</v>
      </c>
      <c r="BM109" s="133" t="s">
        <v>697</v>
      </c>
    </row>
    <row r="110" spans="2:65" s="1" customFormat="1" ht="11.25">
      <c r="B110" s="31"/>
      <c r="D110" s="135" t="s">
        <v>146</v>
      </c>
      <c r="F110" s="136" t="s">
        <v>684</v>
      </c>
      <c r="I110" s="137"/>
      <c r="L110" s="31"/>
      <c r="M110" s="138"/>
      <c r="T110" s="52"/>
      <c r="AT110" s="16" t="s">
        <v>146</v>
      </c>
      <c r="AU110" s="16" t="s">
        <v>84</v>
      </c>
    </row>
    <row r="111" spans="2:65" s="1" customFormat="1" ht="19.5">
      <c r="B111" s="31"/>
      <c r="D111" s="135" t="s">
        <v>147</v>
      </c>
      <c r="F111" s="139" t="s">
        <v>686</v>
      </c>
      <c r="I111" s="137"/>
      <c r="L111" s="31"/>
      <c r="M111" s="138"/>
      <c r="T111" s="52"/>
      <c r="AT111" s="16" t="s">
        <v>147</v>
      </c>
      <c r="AU111" s="16" t="s">
        <v>84</v>
      </c>
    </row>
    <row r="112" spans="2:65" s="1" customFormat="1" ht="24.2" customHeight="1">
      <c r="B112" s="31"/>
      <c r="C112" s="121" t="s">
        <v>154</v>
      </c>
      <c r="D112" s="121" t="s">
        <v>140</v>
      </c>
      <c r="E112" s="122" t="s">
        <v>397</v>
      </c>
      <c r="F112" s="123" t="s">
        <v>398</v>
      </c>
      <c r="G112" s="124" t="s">
        <v>370</v>
      </c>
      <c r="H112" s="125">
        <v>65</v>
      </c>
      <c r="I112" s="126"/>
      <c r="J112" s="127">
        <f>ROUND(I112*H112,2)</f>
        <v>0</v>
      </c>
      <c r="K112" s="128"/>
      <c r="L112" s="31"/>
      <c r="M112" s="129" t="s">
        <v>19</v>
      </c>
      <c r="N112" s="130" t="s">
        <v>45</v>
      </c>
      <c r="P112" s="131">
        <f>O112*H112</f>
        <v>0</v>
      </c>
      <c r="Q112" s="131">
        <v>0</v>
      </c>
      <c r="R112" s="131">
        <f>Q112*H112</f>
        <v>0</v>
      </c>
      <c r="S112" s="131">
        <v>0</v>
      </c>
      <c r="T112" s="132">
        <f>S112*H112</f>
        <v>0</v>
      </c>
      <c r="AR112" s="133" t="s">
        <v>144</v>
      </c>
      <c r="AT112" s="133" t="s">
        <v>140</v>
      </c>
      <c r="AU112" s="133" t="s">
        <v>84</v>
      </c>
      <c r="AY112" s="16" t="s">
        <v>139</v>
      </c>
      <c r="BE112" s="134">
        <f>IF(N112="základní",J112,0)</f>
        <v>0</v>
      </c>
      <c r="BF112" s="134">
        <f>IF(N112="snížená",J112,0)</f>
        <v>0</v>
      </c>
      <c r="BG112" s="134">
        <f>IF(N112="zákl. přenesená",J112,0)</f>
        <v>0</v>
      </c>
      <c r="BH112" s="134">
        <f>IF(N112="sníž. přenesená",J112,0)</f>
        <v>0</v>
      </c>
      <c r="BI112" s="134">
        <f>IF(N112="nulová",J112,0)</f>
        <v>0</v>
      </c>
      <c r="BJ112" s="16" t="s">
        <v>82</v>
      </c>
      <c r="BK112" s="134">
        <f>ROUND(I112*H112,2)</f>
        <v>0</v>
      </c>
      <c r="BL112" s="16" t="s">
        <v>144</v>
      </c>
      <c r="BM112" s="133" t="s">
        <v>698</v>
      </c>
    </row>
    <row r="113" spans="2:65" s="1" customFormat="1" ht="19.5">
      <c r="B113" s="31"/>
      <c r="D113" s="135" t="s">
        <v>146</v>
      </c>
      <c r="F113" s="136" t="s">
        <v>400</v>
      </c>
      <c r="I113" s="137"/>
      <c r="L113" s="31"/>
      <c r="M113" s="138"/>
      <c r="T113" s="52"/>
      <c r="AT113" s="16" t="s">
        <v>146</v>
      </c>
      <c r="AU113" s="16" t="s">
        <v>84</v>
      </c>
    </row>
    <row r="114" spans="2:65" s="1" customFormat="1" ht="11.25">
      <c r="B114" s="31"/>
      <c r="D114" s="149" t="s">
        <v>236</v>
      </c>
      <c r="F114" s="150" t="s">
        <v>401</v>
      </c>
      <c r="I114" s="137"/>
      <c r="L114" s="31"/>
      <c r="M114" s="138"/>
      <c r="T114" s="52"/>
      <c r="AT114" s="16" t="s">
        <v>236</v>
      </c>
      <c r="AU114" s="16" t="s">
        <v>84</v>
      </c>
    </row>
    <row r="115" spans="2:65" s="12" customFormat="1" ht="11.25">
      <c r="B115" s="151"/>
      <c r="D115" s="135" t="s">
        <v>311</v>
      </c>
      <c r="E115" s="152" t="s">
        <v>19</v>
      </c>
      <c r="F115" s="153" t="s">
        <v>643</v>
      </c>
      <c r="H115" s="154">
        <v>65</v>
      </c>
      <c r="I115" s="155"/>
      <c r="L115" s="151"/>
      <c r="M115" s="156"/>
      <c r="T115" s="157"/>
      <c r="AT115" s="152" t="s">
        <v>311</v>
      </c>
      <c r="AU115" s="152" t="s">
        <v>84</v>
      </c>
      <c r="AV115" s="12" t="s">
        <v>84</v>
      </c>
      <c r="AW115" s="12" t="s">
        <v>36</v>
      </c>
      <c r="AX115" s="12" t="s">
        <v>74</v>
      </c>
      <c r="AY115" s="152" t="s">
        <v>139</v>
      </c>
    </row>
    <row r="116" spans="2:65" s="13" customFormat="1" ht="11.25">
      <c r="B116" s="158"/>
      <c r="D116" s="135" t="s">
        <v>311</v>
      </c>
      <c r="E116" s="159" t="s">
        <v>19</v>
      </c>
      <c r="F116" s="160" t="s">
        <v>313</v>
      </c>
      <c r="H116" s="161">
        <v>65</v>
      </c>
      <c r="I116" s="162"/>
      <c r="L116" s="158"/>
      <c r="M116" s="163"/>
      <c r="T116" s="164"/>
      <c r="AT116" s="159" t="s">
        <v>311</v>
      </c>
      <c r="AU116" s="159" t="s">
        <v>84</v>
      </c>
      <c r="AV116" s="13" t="s">
        <v>144</v>
      </c>
      <c r="AW116" s="13" t="s">
        <v>36</v>
      </c>
      <c r="AX116" s="13" t="s">
        <v>82</v>
      </c>
      <c r="AY116" s="159" t="s">
        <v>139</v>
      </c>
    </row>
    <row r="117" spans="2:65" s="1" customFormat="1" ht="24.2" customHeight="1">
      <c r="B117" s="31"/>
      <c r="C117" s="121" t="s">
        <v>144</v>
      </c>
      <c r="D117" s="121" t="s">
        <v>140</v>
      </c>
      <c r="E117" s="122" t="s">
        <v>402</v>
      </c>
      <c r="F117" s="123" t="s">
        <v>403</v>
      </c>
      <c r="G117" s="124" t="s">
        <v>370</v>
      </c>
      <c r="H117" s="125">
        <v>1</v>
      </c>
      <c r="I117" s="126"/>
      <c r="J117" s="127">
        <f>ROUND(I117*H117,2)</f>
        <v>0</v>
      </c>
      <c r="K117" s="128"/>
      <c r="L117" s="31"/>
      <c r="M117" s="129" t="s">
        <v>19</v>
      </c>
      <c r="N117" s="130" t="s">
        <v>45</v>
      </c>
      <c r="P117" s="131">
        <f>O117*H117</f>
        <v>0</v>
      </c>
      <c r="Q117" s="131">
        <v>0</v>
      </c>
      <c r="R117" s="131">
        <f>Q117*H117</f>
        <v>0</v>
      </c>
      <c r="S117" s="131">
        <v>0</v>
      </c>
      <c r="T117" s="132">
        <f>S117*H117</f>
        <v>0</v>
      </c>
      <c r="AR117" s="133" t="s">
        <v>144</v>
      </c>
      <c r="AT117" s="133" t="s">
        <v>140</v>
      </c>
      <c r="AU117" s="133" t="s">
        <v>84</v>
      </c>
      <c r="AY117" s="16" t="s">
        <v>139</v>
      </c>
      <c r="BE117" s="134">
        <f>IF(N117="základní",J117,0)</f>
        <v>0</v>
      </c>
      <c r="BF117" s="134">
        <f>IF(N117="snížená",J117,0)</f>
        <v>0</v>
      </c>
      <c r="BG117" s="134">
        <f>IF(N117="zákl. přenesená",J117,0)</f>
        <v>0</v>
      </c>
      <c r="BH117" s="134">
        <f>IF(N117="sníž. přenesená",J117,0)</f>
        <v>0</v>
      </c>
      <c r="BI117" s="134">
        <f>IF(N117="nulová",J117,0)</f>
        <v>0</v>
      </c>
      <c r="BJ117" s="16" t="s">
        <v>82</v>
      </c>
      <c r="BK117" s="134">
        <f>ROUND(I117*H117,2)</f>
        <v>0</v>
      </c>
      <c r="BL117" s="16" t="s">
        <v>144</v>
      </c>
      <c r="BM117" s="133" t="s">
        <v>699</v>
      </c>
    </row>
    <row r="118" spans="2:65" s="1" customFormat="1" ht="19.5">
      <c r="B118" s="31"/>
      <c r="D118" s="135" t="s">
        <v>146</v>
      </c>
      <c r="F118" s="136" t="s">
        <v>405</v>
      </c>
      <c r="I118" s="137"/>
      <c r="L118" s="31"/>
      <c r="M118" s="138"/>
      <c r="T118" s="52"/>
      <c r="AT118" s="16" t="s">
        <v>146</v>
      </c>
      <c r="AU118" s="16" t="s">
        <v>84</v>
      </c>
    </row>
    <row r="119" spans="2:65" s="1" customFormat="1" ht="11.25">
      <c r="B119" s="31"/>
      <c r="D119" s="149" t="s">
        <v>236</v>
      </c>
      <c r="F119" s="150" t="s">
        <v>406</v>
      </c>
      <c r="I119" s="137"/>
      <c r="L119" s="31"/>
      <c r="M119" s="138"/>
      <c r="T119" s="52"/>
      <c r="AT119" s="16" t="s">
        <v>236</v>
      </c>
      <c r="AU119" s="16" t="s">
        <v>84</v>
      </c>
    </row>
    <row r="120" spans="2:65" s="12" customFormat="1" ht="11.25">
      <c r="B120" s="151"/>
      <c r="D120" s="135" t="s">
        <v>311</v>
      </c>
      <c r="E120" s="152" t="s">
        <v>19</v>
      </c>
      <c r="F120" s="153" t="s">
        <v>645</v>
      </c>
      <c r="H120" s="154">
        <v>1</v>
      </c>
      <c r="I120" s="155"/>
      <c r="L120" s="151"/>
      <c r="M120" s="156"/>
      <c r="T120" s="157"/>
      <c r="AT120" s="152" t="s">
        <v>311</v>
      </c>
      <c r="AU120" s="152" t="s">
        <v>84</v>
      </c>
      <c r="AV120" s="12" t="s">
        <v>84</v>
      </c>
      <c r="AW120" s="12" t="s">
        <v>36</v>
      </c>
      <c r="AX120" s="12" t="s">
        <v>74</v>
      </c>
      <c r="AY120" s="152" t="s">
        <v>139</v>
      </c>
    </row>
    <row r="121" spans="2:65" s="13" customFormat="1" ht="11.25">
      <c r="B121" s="158"/>
      <c r="D121" s="135" t="s">
        <v>311</v>
      </c>
      <c r="E121" s="159" t="s">
        <v>19</v>
      </c>
      <c r="F121" s="160" t="s">
        <v>313</v>
      </c>
      <c r="H121" s="161">
        <v>1</v>
      </c>
      <c r="I121" s="162"/>
      <c r="L121" s="158"/>
      <c r="M121" s="163"/>
      <c r="T121" s="164"/>
      <c r="AT121" s="159" t="s">
        <v>311</v>
      </c>
      <c r="AU121" s="159" t="s">
        <v>84</v>
      </c>
      <c r="AV121" s="13" t="s">
        <v>144</v>
      </c>
      <c r="AW121" s="13" t="s">
        <v>36</v>
      </c>
      <c r="AX121" s="13" t="s">
        <v>82</v>
      </c>
      <c r="AY121" s="159" t="s">
        <v>139</v>
      </c>
    </row>
    <row r="122" spans="2:65" s="1" customFormat="1" ht="16.5" customHeight="1">
      <c r="B122" s="31"/>
      <c r="C122" s="165" t="s">
        <v>138</v>
      </c>
      <c r="D122" s="165" t="s">
        <v>314</v>
      </c>
      <c r="E122" s="166" t="s">
        <v>448</v>
      </c>
      <c r="F122" s="167" t="s">
        <v>449</v>
      </c>
      <c r="G122" s="168" t="s">
        <v>370</v>
      </c>
      <c r="H122" s="169">
        <v>1</v>
      </c>
      <c r="I122" s="170"/>
      <c r="J122" s="171">
        <f>ROUND(I122*H122,2)</f>
        <v>0</v>
      </c>
      <c r="K122" s="172"/>
      <c r="L122" s="173"/>
      <c r="M122" s="174" t="s">
        <v>19</v>
      </c>
      <c r="N122" s="175" t="s">
        <v>45</v>
      </c>
      <c r="P122" s="131">
        <f>O122*H122</f>
        <v>0</v>
      </c>
      <c r="Q122" s="131">
        <v>0</v>
      </c>
      <c r="R122" s="131">
        <f>Q122*H122</f>
        <v>0</v>
      </c>
      <c r="S122" s="131">
        <v>0</v>
      </c>
      <c r="T122" s="132">
        <f>S122*H122</f>
        <v>0</v>
      </c>
      <c r="AR122" s="133" t="s">
        <v>171</v>
      </c>
      <c r="AT122" s="133" t="s">
        <v>314</v>
      </c>
      <c r="AU122" s="133" t="s">
        <v>84</v>
      </c>
      <c r="AY122" s="16" t="s">
        <v>139</v>
      </c>
      <c r="BE122" s="134">
        <f>IF(N122="základní",J122,0)</f>
        <v>0</v>
      </c>
      <c r="BF122" s="134">
        <f>IF(N122="snížená",J122,0)</f>
        <v>0</v>
      </c>
      <c r="BG122" s="134">
        <f>IF(N122="zákl. přenesená",J122,0)</f>
        <v>0</v>
      </c>
      <c r="BH122" s="134">
        <f>IF(N122="sníž. přenesená",J122,0)</f>
        <v>0</v>
      </c>
      <c r="BI122" s="134">
        <f>IF(N122="nulová",J122,0)</f>
        <v>0</v>
      </c>
      <c r="BJ122" s="16" t="s">
        <v>82</v>
      </c>
      <c r="BK122" s="134">
        <f>ROUND(I122*H122,2)</f>
        <v>0</v>
      </c>
      <c r="BL122" s="16" t="s">
        <v>144</v>
      </c>
      <c r="BM122" s="133" t="s">
        <v>700</v>
      </c>
    </row>
    <row r="123" spans="2:65" s="1" customFormat="1" ht="11.25">
      <c r="B123" s="31"/>
      <c r="D123" s="135" t="s">
        <v>146</v>
      </c>
      <c r="F123" s="136" t="s">
        <v>449</v>
      </c>
      <c r="I123" s="137"/>
      <c r="L123" s="31"/>
      <c r="M123" s="138"/>
      <c r="T123" s="52"/>
      <c r="AT123" s="16" t="s">
        <v>146</v>
      </c>
      <c r="AU123" s="16" t="s">
        <v>84</v>
      </c>
    </row>
    <row r="124" spans="2:65" s="1" customFormat="1" ht="16.5" customHeight="1">
      <c r="B124" s="31"/>
      <c r="C124" s="165" t="s">
        <v>162</v>
      </c>
      <c r="D124" s="165" t="s">
        <v>314</v>
      </c>
      <c r="E124" s="166" t="s">
        <v>496</v>
      </c>
      <c r="F124" s="167" t="s">
        <v>497</v>
      </c>
      <c r="G124" s="168" t="s">
        <v>370</v>
      </c>
      <c r="H124" s="169">
        <v>25</v>
      </c>
      <c r="I124" s="170"/>
      <c r="J124" s="171">
        <f>ROUND(I124*H124,2)</f>
        <v>0</v>
      </c>
      <c r="K124" s="172"/>
      <c r="L124" s="173"/>
      <c r="M124" s="174" t="s">
        <v>19</v>
      </c>
      <c r="N124" s="175" t="s">
        <v>45</v>
      </c>
      <c r="P124" s="131">
        <f>O124*H124</f>
        <v>0</v>
      </c>
      <c r="Q124" s="131">
        <v>0</v>
      </c>
      <c r="R124" s="131">
        <f>Q124*H124</f>
        <v>0</v>
      </c>
      <c r="S124" s="131">
        <v>0</v>
      </c>
      <c r="T124" s="132">
        <f>S124*H124</f>
        <v>0</v>
      </c>
      <c r="AR124" s="133" t="s">
        <v>171</v>
      </c>
      <c r="AT124" s="133" t="s">
        <v>314</v>
      </c>
      <c r="AU124" s="133" t="s">
        <v>84</v>
      </c>
      <c r="AY124" s="16" t="s">
        <v>139</v>
      </c>
      <c r="BE124" s="134">
        <f>IF(N124="základní",J124,0)</f>
        <v>0</v>
      </c>
      <c r="BF124" s="134">
        <f>IF(N124="snížená",J124,0)</f>
        <v>0</v>
      </c>
      <c r="BG124" s="134">
        <f>IF(N124="zákl. přenesená",J124,0)</f>
        <v>0</v>
      </c>
      <c r="BH124" s="134">
        <f>IF(N124="sníž. přenesená",J124,0)</f>
        <v>0</v>
      </c>
      <c r="BI124" s="134">
        <f>IF(N124="nulová",J124,0)</f>
        <v>0</v>
      </c>
      <c r="BJ124" s="16" t="s">
        <v>82</v>
      </c>
      <c r="BK124" s="134">
        <f>ROUND(I124*H124,2)</f>
        <v>0</v>
      </c>
      <c r="BL124" s="16" t="s">
        <v>144</v>
      </c>
      <c r="BM124" s="133" t="s">
        <v>701</v>
      </c>
    </row>
    <row r="125" spans="2:65" s="1" customFormat="1" ht="11.25">
      <c r="B125" s="31"/>
      <c r="D125" s="135" t="s">
        <v>146</v>
      </c>
      <c r="F125" s="136" t="s">
        <v>497</v>
      </c>
      <c r="I125" s="137"/>
      <c r="L125" s="31"/>
      <c r="M125" s="138"/>
      <c r="T125" s="52"/>
      <c r="AT125" s="16" t="s">
        <v>146</v>
      </c>
      <c r="AU125" s="16" t="s">
        <v>84</v>
      </c>
    </row>
    <row r="126" spans="2:65" s="1" customFormat="1" ht="16.5" customHeight="1">
      <c r="B126" s="31"/>
      <c r="C126" s="165" t="s">
        <v>166</v>
      </c>
      <c r="D126" s="165" t="s">
        <v>314</v>
      </c>
      <c r="E126" s="166" t="s">
        <v>500</v>
      </c>
      <c r="F126" s="167" t="s">
        <v>501</v>
      </c>
      <c r="G126" s="168" t="s">
        <v>370</v>
      </c>
      <c r="H126" s="169">
        <v>20</v>
      </c>
      <c r="I126" s="170"/>
      <c r="J126" s="171">
        <f>ROUND(I126*H126,2)</f>
        <v>0</v>
      </c>
      <c r="K126" s="172"/>
      <c r="L126" s="173"/>
      <c r="M126" s="174" t="s">
        <v>19</v>
      </c>
      <c r="N126" s="175" t="s">
        <v>45</v>
      </c>
      <c r="P126" s="131">
        <f>O126*H126</f>
        <v>0</v>
      </c>
      <c r="Q126" s="131">
        <v>0</v>
      </c>
      <c r="R126" s="131">
        <f>Q126*H126</f>
        <v>0</v>
      </c>
      <c r="S126" s="131">
        <v>0</v>
      </c>
      <c r="T126" s="132">
        <f>S126*H126</f>
        <v>0</v>
      </c>
      <c r="AR126" s="133" t="s">
        <v>171</v>
      </c>
      <c r="AT126" s="133" t="s">
        <v>314</v>
      </c>
      <c r="AU126" s="133" t="s">
        <v>84</v>
      </c>
      <c r="AY126" s="16" t="s">
        <v>139</v>
      </c>
      <c r="BE126" s="134">
        <f>IF(N126="základní",J126,0)</f>
        <v>0</v>
      </c>
      <c r="BF126" s="134">
        <f>IF(N126="snížená",J126,0)</f>
        <v>0</v>
      </c>
      <c r="BG126" s="134">
        <f>IF(N126="zákl. přenesená",J126,0)</f>
        <v>0</v>
      </c>
      <c r="BH126" s="134">
        <f>IF(N126="sníž. přenesená",J126,0)</f>
        <v>0</v>
      </c>
      <c r="BI126" s="134">
        <f>IF(N126="nulová",J126,0)</f>
        <v>0</v>
      </c>
      <c r="BJ126" s="16" t="s">
        <v>82</v>
      </c>
      <c r="BK126" s="134">
        <f>ROUND(I126*H126,2)</f>
        <v>0</v>
      </c>
      <c r="BL126" s="16" t="s">
        <v>144</v>
      </c>
      <c r="BM126" s="133" t="s">
        <v>702</v>
      </c>
    </row>
    <row r="127" spans="2:65" s="1" customFormat="1" ht="11.25">
      <c r="B127" s="31"/>
      <c r="D127" s="135" t="s">
        <v>146</v>
      </c>
      <c r="F127" s="136" t="s">
        <v>501</v>
      </c>
      <c r="I127" s="137"/>
      <c r="L127" s="31"/>
      <c r="M127" s="138"/>
      <c r="T127" s="52"/>
      <c r="AT127" s="16" t="s">
        <v>146</v>
      </c>
      <c r="AU127" s="16" t="s">
        <v>84</v>
      </c>
    </row>
    <row r="128" spans="2:65" s="1" customFormat="1" ht="16.5" customHeight="1">
      <c r="B128" s="31"/>
      <c r="C128" s="165" t="s">
        <v>171</v>
      </c>
      <c r="D128" s="165" t="s">
        <v>314</v>
      </c>
      <c r="E128" s="166" t="s">
        <v>504</v>
      </c>
      <c r="F128" s="167" t="s">
        <v>505</v>
      </c>
      <c r="G128" s="168" t="s">
        <v>370</v>
      </c>
      <c r="H128" s="169">
        <v>20</v>
      </c>
      <c r="I128" s="170"/>
      <c r="J128" s="171">
        <f>ROUND(I128*H128,2)</f>
        <v>0</v>
      </c>
      <c r="K128" s="172"/>
      <c r="L128" s="173"/>
      <c r="M128" s="174" t="s">
        <v>19</v>
      </c>
      <c r="N128" s="175" t="s">
        <v>45</v>
      </c>
      <c r="P128" s="131">
        <f>O128*H128</f>
        <v>0</v>
      </c>
      <c r="Q128" s="131">
        <v>0</v>
      </c>
      <c r="R128" s="131">
        <f>Q128*H128</f>
        <v>0</v>
      </c>
      <c r="S128" s="131">
        <v>0</v>
      </c>
      <c r="T128" s="132">
        <f>S128*H128</f>
        <v>0</v>
      </c>
      <c r="AR128" s="133" t="s">
        <v>171</v>
      </c>
      <c r="AT128" s="133" t="s">
        <v>314</v>
      </c>
      <c r="AU128" s="133" t="s">
        <v>84</v>
      </c>
      <c r="AY128" s="16" t="s">
        <v>139</v>
      </c>
      <c r="BE128" s="134">
        <f>IF(N128="základní",J128,0)</f>
        <v>0</v>
      </c>
      <c r="BF128" s="134">
        <f>IF(N128="snížená",J128,0)</f>
        <v>0</v>
      </c>
      <c r="BG128" s="134">
        <f>IF(N128="zákl. přenesená",J128,0)</f>
        <v>0</v>
      </c>
      <c r="BH128" s="134">
        <f>IF(N128="sníž. přenesená",J128,0)</f>
        <v>0</v>
      </c>
      <c r="BI128" s="134">
        <f>IF(N128="nulová",J128,0)</f>
        <v>0</v>
      </c>
      <c r="BJ128" s="16" t="s">
        <v>82</v>
      </c>
      <c r="BK128" s="134">
        <f>ROUND(I128*H128,2)</f>
        <v>0</v>
      </c>
      <c r="BL128" s="16" t="s">
        <v>144</v>
      </c>
      <c r="BM128" s="133" t="s">
        <v>703</v>
      </c>
    </row>
    <row r="129" spans="2:65" s="1" customFormat="1" ht="11.25">
      <c r="B129" s="31"/>
      <c r="D129" s="135" t="s">
        <v>146</v>
      </c>
      <c r="F129" s="136" t="s">
        <v>505</v>
      </c>
      <c r="I129" s="137"/>
      <c r="L129" s="31"/>
      <c r="M129" s="138"/>
      <c r="T129" s="52"/>
      <c r="AT129" s="16" t="s">
        <v>146</v>
      </c>
      <c r="AU129" s="16" t="s">
        <v>84</v>
      </c>
    </row>
    <row r="130" spans="2:65" s="1" customFormat="1" ht="21.75" customHeight="1">
      <c r="B130" s="31"/>
      <c r="C130" s="121" t="s">
        <v>175</v>
      </c>
      <c r="D130" s="121" t="s">
        <v>140</v>
      </c>
      <c r="E130" s="122" t="s">
        <v>650</v>
      </c>
      <c r="F130" s="123" t="s">
        <v>651</v>
      </c>
      <c r="G130" s="124" t="s">
        <v>370</v>
      </c>
      <c r="H130" s="125">
        <v>2207</v>
      </c>
      <c r="I130" s="126"/>
      <c r="J130" s="127">
        <f>ROUND(I130*H130,2)</f>
        <v>0</v>
      </c>
      <c r="K130" s="128"/>
      <c r="L130" s="31"/>
      <c r="M130" s="129" t="s">
        <v>19</v>
      </c>
      <c r="N130" s="130" t="s">
        <v>45</v>
      </c>
      <c r="P130" s="131">
        <f>O130*H130</f>
        <v>0</v>
      </c>
      <c r="Q130" s="131">
        <v>0</v>
      </c>
      <c r="R130" s="131">
        <f>Q130*H130</f>
        <v>0</v>
      </c>
      <c r="S130" s="131">
        <v>0</v>
      </c>
      <c r="T130" s="132">
        <f>S130*H130</f>
        <v>0</v>
      </c>
      <c r="AR130" s="133" t="s">
        <v>144</v>
      </c>
      <c r="AT130" s="133" t="s">
        <v>140</v>
      </c>
      <c r="AU130" s="133" t="s">
        <v>84</v>
      </c>
      <c r="AY130" s="16" t="s">
        <v>139</v>
      </c>
      <c r="BE130" s="134">
        <f>IF(N130="základní",J130,0)</f>
        <v>0</v>
      </c>
      <c r="BF130" s="134">
        <f>IF(N130="snížená",J130,0)</f>
        <v>0</v>
      </c>
      <c r="BG130" s="134">
        <f>IF(N130="zákl. přenesená",J130,0)</f>
        <v>0</v>
      </c>
      <c r="BH130" s="134">
        <f>IF(N130="sníž. přenesená",J130,0)</f>
        <v>0</v>
      </c>
      <c r="BI130" s="134">
        <f>IF(N130="nulová",J130,0)</f>
        <v>0</v>
      </c>
      <c r="BJ130" s="16" t="s">
        <v>82</v>
      </c>
      <c r="BK130" s="134">
        <f>ROUND(I130*H130,2)</f>
        <v>0</v>
      </c>
      <c r="BL130" s="16" t="s">
        <v>144</v>
      </c>
      <c r="BM130" s="133" t="s">
        <v>704</v>
      </c>
    </row>
    <row r="131" spans="2:65" s="1" customFormat="1" ht="19.5">
      <c r="B131" s="31"/>
      <c r="D131" s="135" t="s">
        <v>146</v>
      </c>
      <c r="F131" s="136" t="s">
        <v>653</v>
      </c>
      <c r="I131" s="137"/>
      <c r="L131" s="31"/>
      <c r="M131" s="138"/>
      <c r="T131" s="52"/>
      <c r="AT131" s="16" t="s">
        <v>146</v>
      </c>
      <c r="AU131" s="16" t="s">
        <v>84</v>
      </c>
    </row>
    <row r="132" spans="2:65" s="1" customFormat="1" ht="11.25">
      <c r="B132" s="31"/>
      <c r="D132" s="149" t="s">
        <v>236</v>
      </c>
      <c r="F132" s="150" t="s">
        <v>654</v>
      </c>
      <c r="I132" s="137"/>
      <c r="L132" s="31"/>
      <c r="M132" s="138"/>
      <c r="T132" s="52"/>
      <c r="AT132" s="16" t="s">
        <v>236</v>
      </c>
      <c r="AU132" s="16" t="s">
        <v>84</v>
      </c>
    </row>
    <row r="133" spans="2:65" s="12" customFormat="1" ht="11.25">
      <c r="B133" s="151"/>
      <c r="D133" s="135" t="s">
        <v>311</v>
      </c>
      <c r="E133" s="152" t="s">
        <v>19</v>
      </c>
      <c r="F133" s="153" t="s">
        <v>655</v>
      </c>
      <c r="H133" s="154">
        <v>47</v>
      </c>
      <c r="I133" s="155"/>
      <c r="L133" s="151"/>
      <c r="M133" s="156"/>
      <c r="T133" s="157"/>
      <c r="AT133" s="152" t="s">
        <v>311</v>
      </c>
      <c r="AU133" s="152" t="s">
        <v>84</v>
      </c>
      <c r="AV133" s="12" t="s">
        <v>84</v>
      </c>
      <c r="AW133" s="12" t="s">
        <v>36</v>
      </c>
      <c r="AX133" s="12" t="s">
        <v>74</v>
      </c>
      <c r="AY133" s="152" t="s">
        <v>139</v>
      </c>
    </row>
    <row r="134" spans="2:65" s="12" customFormat="1" ht="11.25">
      <c r="B134" s="151"/>
      <c r="D134" s="135" t="s">
        <v>311</v>
      </c>
      <c r="E134" s="152" t="s">
        <v>19</v>
      </c>
      <c r="F134" s="153" t="s">
        <v>656</v>
      </c>
      <c r="H134" s="154">
        <v>2160</v>
      </c>
      <c r="I134" s="155"/>
      <c r="L134" s="151"/>
      <c r="M134" s="156"/>
      <c r="T134" s="157"/>
      <c r="AT134" s="152" t="s">
        <v>311</v>
      </c>
      <c r="AU134" s="152" t="s">
        <v>84</v>
      </c>
      <c r="AV134" s="12" t="s">
        <v>84</v>
      </c>
      <c r="AW134" s="12" t="s">
        <v>36</v>
      </c>
      <c r="AX134" s="12" t="s">
        <v>74</v>
      </c>
      <c r="AY134" s="152" t="s">
        <v>139</v>
      </c>
    </row>
    <row r="135" spans="2:65" s="13" customFormat="1" ht="11.25">
      <c r="B135" s="158"/>
      <c r="D135" s="135" t="s">
        <v>311</v>
      </c>
      <c r="E135" s="159" t="s">
        <v>19</v>
      </c>
      <c r="F135" s="160" t="s">
        <v>313</v>
      </c>
      <c r="H135" s="161">
        <v>2207</v>
      </c>
      <c r="I135" s="162"/>
      <c r="L135" s="158"/>
      <c r="M135" s="163"/>
      <c r="T135" s="164"/>
      <c r="AT135" s="159" t="s">
        <v>311</v>
      </c>
      <c r="AU135" s="159" t="s">
        <v>84</v>
      </c>
      <c r="AV135" s="13" t="s">
        <v>144</v>
      </c>
      <c r="AW135" s="13" t="s">
        <v>36</v>
      </c>
      <c r="AX135" s="13" t="s">
        <v>82</v>
      </c>
      <c r="AY135" s="159" t="s">
        <v>139</v>
      </c>
    </row>
    <row r="136" spans="2:65" s="1" customFormat="1" ht="24.2" customHeight="1">
      <c r="B136" s="31"/>
      <c r="C136" s="121" t="s">
        <v>179</v>
      </c>
      <c r="D136" s="121" t="s">
        <v>140</v>
      </c>
      <c r="E136" s="122" t="s">
        <v>578</v>
      </c>
      <c r="F136" s="123" t="s">
        <v>579</v>
      </c>
      <c r="G136" s="124" t="s">
        <v>263</v>
      </c>
      <c r="H136" s="125">
        <v>5.3769999999999998</v>
      </c>
      <c r="I136" s="126"/>
      <c r="J136" s="127">
        <f>ROUND(I136*H136,2)</f>
        <v>0</v>
      </c>
      <c r="K136" s="128"/>
      <c r="L136" s="31"/>
      <c r="M136" s="129" t="s">
        <v>19</v>
      </c>
      <c r="N136" s="130" t="s">
        <v>45</v>
      </c>
      <c r="P136" s="131">
        <f>O136*H136</f>
        <v>0</v>
      </c>
      <c r="Q136" s="131">
        <v>0</v>
      </c>
      <c r="R136" s="131">
        <f>Q136*H136</f>
        <v>0</v>
      </c>
      <c r="S136" s="131">
        <v>0</v>
      </c>
      <c r="T136" s="132">
        <f>S136*H136</f>
        <v>0</v>
      </c>
      <c r="AR136" s="133" t="s">
        <v>144</v>
      </c>
      <c r="AT136" s="133" t="s">
        <v>140</v>
      </c>
      <c r="AU136" s="133" t="s">
        <v>84</v>
      </c>
      <c r="AY136" s="16" t="s">
        <v>139</v>
      </c>
      <c r="BE136" s="134">
        <f>IF(N136="základní",J136,0)</f>
        <v>0</v>
      </c>
      <c r="BF136" s="134">
        <f>IF(N136="snížená",J136,0)</f>
        <v>0</v>
      </c>
      <c r="BG136" s="134">
        <f>IF(N136="zákl. přenesená",J136,0)</f>
        <v>0</v>
      </c>
      <c r="BH136" s="134">
        <f>IF(N136="sníž. přenesená",J136,0)</f>
        <v>0</v>
      </c>
      <c r="BI136" s="134">
        <f>IF(N136="nulová",J136,0)</f>
        <v>0</v>
      </c>
      <c r="BJ136" s="16" t="s">
        <v>82</v>
      </c>
      <c r="BK136" s="134">
        <f>ROUND(I136*H136,2)</f>
        <v>0</v>
      </c>
      <c r="BL136" s="16" t="s">
        <v>144</v>
      </c>
      <c r="BM136" s="133" t="s">
        <v>705</v>
      </c>
    </row>
    <row r="137" spans="2:65" s="1" customFormat="1" ht="19.5">
      <c r="B137" s="31"/>
      <c r="D137" s="135" t="s">
        <v>146</v>
      </c>
      <c r="F137" s="136" t="s">
        <v>581</v>
      </c>
      <c r="I137" s="137"/>
      <c r="L137" s="31"/>
      <c r="M137" s="138"/>
      <c r="T137" s="52"/>
      <c r="AT137" s="16" t="s">
        <v>146</v>
      </c>
      <c r="AU137" s="16" t="s">
        <v>84</v>
      </c>
    </row>
    <row r="138" spans="2:65" s="1" customFormat="1" ht="11.25">
      <c r="B138" s="31"/>
      <c r="D138" s="149" t="s">
        <v>236</v>
      </c>
      <c r="F138" s="150" t="s">
        <v>582</v>
      </c>
      <c r="I138" s="137"/>
      <c r="L138" s="31"/>
      <c r="M138" s="138"/>
      <c r="T138" s="52"/>
      <c r="AT138" s="16" t="s">
        <v>236</v>
      </c>
      <c r="AU138" s="16" t="s">
        <v>84</v>
      </c>
    </row>
    <row r="139" spans="2:65" s="12" customFormat="1" ht="11.25">
      <c r="B139" s="151"/>
      <c r="D139" s="135" t="s">
        <v>311</v>
      </c>
      <c r="E139" s="152" t="s">
        <v>19</v>
      </c>
      <c r="F139" s="153" t="s">
        <v>658</v>
      </c>
      <c r="H139" s="154">
        <v>0.78500000000000003</v>
      </c>
      <c r="I139" s="155"/>
      <c r="L139" s="151"/>
      <c r="M139" s="156"/>
      <c r="T139" s="157"/>
      <c r="AT139" s="152" t="s">
        <v>311</v>
      </c>
      <c r="AU139" s="152" t="s">
        <v>84</v>
      </c>
      <c r="AV139" s="12" t="s">
        <v>84</v>
      </c>
      <c r="AW139" s="12" t="s">
        <v>36</v>
      </c>
      <c r="AX139" s="12" t="s">
        <v>74</v>
      </c>
      <c r="AY139" s="152" t="s">
        <v>139</v>
      </c>
    </row>
    <row r="140" spans="2:65" s="12" customFormat="1" ht="11.25">
      <c r="B140" s="151"/>
      <c r="D140" s="135" t="s">
        <v>311</v>
      </c>
      <c r="E140" s="152" t="s">
        <v>19</v>
      </c>
      <c r="F140" s="153" t="s">
        <v>659</v>
      </c>
      <c r="H140" s="154">
        <v>4.5919999999999996</v>
      </c>
      <c r="I140" s="155"/>
      <c r="L140" s="151"/>
      <c r="M140" s="156"/>
      <c r="T140" s="157"/>
      <c r="AT140" s="152" t="s">
        <v>311</v>
      </c>
      <c r="AU140" s="152" t="s">
        <v>84</v>
      </c>
      <c r="AV140" s="12" t="s">
        <v>84</v>
      </c>
      <c r="AW140" s="12" t="s">
        <v>36</v>
      </c>
      <c r="AX140" s="12" t="s">
        <v>74</v>
      </c>
      <c r="AY140" s="152" t="s">
        <v>139</v>
      </c>
    </row>
    <row r="141" spans="2:65" s="13" customFormat="1" ht="11.25">
      <c r="B141" s="158"/>
      <c r="D141" s="135" t="s">
        <v>311</v>
      </c>
      <c r="E141" s="159" t="s">
        <v>19</v>
      </c>
      <c r="F141" s="160" t="s">
        <v>313</v>
      </c>
      <c r="H141" s="161">
        <v>5.3769999999999998</v>
      </c>
      <c r="I141" s="162"/>
      <c r="L141" s="158"/>
      <c r="M141" s="163"/>
      <c r="T141" s="164"/>
      <c r="AT141" s="159" t="s">
        <v>311</v>
      </c>
      <c r="AU141" s="159" t="s">
        <v>84</v>
      </c>
      <c r="AV141" s="13" t="s">
        <v>144</v>
      </c>
      <c r="AW141" s="13" t="s">
        <v>36</v>
      </c>
      <c r="AX141" s="13" t="s">
        <v>82</v>
      </c>
      <c r="AY141" s="159" t="s">
        <v>139</v>
      </c>
    </row>
    <row r="142" spans="2:65" s="1" customFormat="1" ht="16.5" customHeight="1">
      <c r="B142" s="31"/>
      <c r="C142" s="165" t="s">
        <v>184</v>
      </c>
      <c r="D142" s="165" t="s">
        <v>314</v>
      </c>
      <c r="E142" s="166" t="s">
        <v>585</v>
      </c>
      <c r="F142" s="167" t="s">
        <v>586</v>
      </c>
      <c r="G142" s="168" t="s">
        <v>247</v>
      </c>
      <c r="H142" s="169">
        <v>0.82299999999999995</v>
      </c>
      <c r="I142" s="170"/>
      <c r="J142" s="171">
        <f>ROUND(I142*H142,2)</f>
        <v>0</v>
      </c>
      <c r="K142" s="172"/>
      <c r="L142" s="173"/>
      <c r="M142" s="174" t="s">
        <v>19</v>
      </c>
      <c r="N142" s="175" t="s">
        <v>45</v>
      </c>
      <c r="P142" s="131">
        <f>O142*H142</f>
        <v>0</v>
      </c>
      <c r="Q142" s="131">
        <v>0.2</v>
      </c>
      <c r="R142" s="131">
        <f>Q142*H142</f>
        <v>0.1646</v>
      </c>
      <c r="S142" s="131">
        <v>0</v>
      </c>
      <c r="T142" s="132">
        <f>S142*H142</f>
        <v>0</v>
      </c>
      <c r="AR142" s="133" t="s">
        <v>171</v>
      </c>
      <c r="AT142" s="133" t="s">
        <v>314</v>
      </c>
      <c r="AU142" s="133" t="s">
        <v>84</v>
      </c>
      <c r="AY142" s="16" t="s">
        <v>139</v>
      </c>
      <c r="BE142" s="134">
        <f>IF(N142="základní",J142,0)</f>
        <v>0</v>
      </c>
      <c r="BF142" s="134">
        <f>IF(N142="snížená",J142,0)</f>
        <v>0</v>
      </c>
      <c r="BG142" s="134">
        <f>IF(N142="zákl. přenesená",J142,0)</f>
        <v>0</v>
      </c>
      <c r="BH142" s="134">
        <f>IF(N142="sníž. přenesená",J142,0)</f>
        <v>0</v>
      </c>
      <c r="BI142" s="134">
        <f>IF(N142="nulová",J142,0)</f>
        <v>0</v>
      </c>
      <c r="BJ142" s="16" t="s">
        <v>82</v>
      </c>
      <c r="BK142" s="134">
        <f>ROUND(I142*H142,2)</f>
        <v>0</v>
      </c>
      <c r="BL142" s="16" t="s">
        <v>144</v>
      </c>
      <c r="BM142" s="133" t="s">
        <v>706</v>
      </c>
    </row>
    <row r="143" spans="2:65" s="1" customFormat="1" ht="11.25">
      <c r="B143" s="31"/>
      <c r="D143" s="135" t="s">
        <v>146</v>
      </c>
      <c r="F143" s="136" t="s">
        <v>586</v>
      </c>
      <c r="I143" s="137"/>
      <c r="L143" s="31"/>
      <c r="M143" s="138"/>
      <c r="T143" s="52"/>
      <c r="AT143" s="16" t="s">
        <v>146</v>
      </c>
      <c r="AU143" s="16" t="s">
        <v>84</v>
      </c>
    </row>
    <row r="144" spans="2:65" s="12" customFormat="1" ht="11.25">
      <c r="B144" s="151"/>
      <c r="D144" s="135" t="s">
        <v>311</v>
      </c>
      <c r="F144" s="153" t="s">
        <v>661</v>
      </c>
      <c r="H144" s="154">
        <v>0.82299999999999995</v>
      </c>
      <c r="I144" s="155"/>
      <c r="L144" s="151"/>
      <c r="M144" s="156"/>
      <c r="T144" s="157"/>
      <c r="AT144" s="152" t="s">
        <v>311</v>
      </c>
      <c r="AU144" s="152" t="s">
        <v>84</v>
      </c>
      <c r="AV144" s="12" t="s">
        <v>84</v>
      </c>
      <c r="AW144" s="12" t="s">
        <v>4</v>
      </c>
      <c r="AX144" s="12" t="s">
        <v>82</v>
      </c>
      <c r="AY144" s="152" t="s">
        <v>139</v>
      </c>
    </row>
    <row r="145" spans="2:65" s="1" customFormat="1" ht="16.5" customHeight="1">
      <c r="B145" s="31"/>
      <c r="C145" s="121" t="s">
        <v>8</v>
      </c>
      <c r="D145" s="121" t="s">
        <v>140</v>
      </c>
      <c r="E145" s="122" t="s">
        <v>589</v>
      </c>
      <c r="F145" s="123" t="s">
        <v>590</v>
      </c>
      <c r="G145" s="124" t="s">
        <v>247</v>
      </c>
      <c r="H145" s="125">
        <v>203.94</v>
      </c>
      <c r="I145" s="126"/>
      <c r="J145" s="127">
        <f>ROUND(I145*H145,2)</f>
        <v>0</v>
      </c>
      <c r="K145" s="128"/>
      <c r="L145" s="31"/>
      <c r="M145" s="129" t="s">
        <v>19</v>
      </c>
      <c r="N145" s="130" t="s">
        <v>45</v>
      </c>
      <c r="P145" s="131">
        <f>O145*H145</f>
        <v>0</v>
      </c>
      <c r="Q145" s="131">
        <v>0</v>
      </c>
      <c r="R145" s="131">
        <f>Q145*H145</f>
        <v>0</v>
      </c>
      <c r="S145" s="131">
        <v>0</v>
      </c>
      <c r="T145" s="132">
        <f>S145*H145</f>
        <v>0</v>
      </c>
      <c r="AR145" s="133" t="s">
        <v>144</v>
      </c>
      <c r="AT145" s="133" t="s">
        <v>140</v>
      </c>
      <c r="AU145" s="133" t="s">
        <v>84</v>
      </c>
      <c r="AY145" s="16" t="s">
        <v>139</v>
      </c>
      <c r="BE145" s="134">
        <f>IF(N145="základní",J145,0)</f>
        <v>0</v>
      </c>
      <c r="BF145" s="134">
        <f>IF(N145="snížená",J145,0)</f>
        <v>0</v>
      </c>
      <c r="BG145" s="134">
        <f>IF(N145="zákl. přenesená",J145,0)</f>
        <v>0</v>
      </c>
      <c r="BH145" s="134">
        <f>IF(N145="sníž. přenesená",J145,0)</f>
        <v>0</v>
      </c>
      <c r="BI145" s="134">
        <f>IF(N145="nulová",J145,0)</f>
        <v>0</v>
      </c>
      <c r="BJ145" s="16" t="s">
        <v>82</v>
      </c>
      <c r="BK145" s="134">
        <f>ROUND(I145*H145,2)</f>
        <v>0</v>
      </c>
      <c r="BL145" s="16" t="s">
        <v>144</v>
      </c>
      <c r="BM145" s="133" t="s">
        <v>707</v>
      </c>
    </row>
    <row r="146" spans="2:65" s="1" customFormat="1" ht="11.25">
      <c r="B146" s="31"/>
      <c r="D146" s="135" t="s">
        <v>146</v>
      </c>
      <c r="F146" s="136" t="s">
        <v>592</v>
      </c>
      <c r="I146" s="137"/>
      <c r="L146" s="31"/>
      <c r="M146" s="138"/>
      <c r="T146" s="52"/>
      <c r="AT146" s="16" t="s">
        <v>146</v>
      </c>
      <c r="AU146" s="16" t="s">
        <v>84</v>
      </c>
    </row>
    <row r="147" spans="2:65" s="1" customFormat="1" ht="11.25">
      <c r="B147" s="31"/>
      <c r="D147" s="149" t="s">
        <v>236</v>
      </c>
      <c r="F147" s="150" t="s">
        <v>593</v>
      </c>
      <c r="I147" s="137"/>
      <c r="L147" s="31"/>
      <c r="M147" s="138"/>
      <c r="T147" s="52"/>
      <c r="AT147" s="16" t="s">
        <v>236</v>
      </c>
      <c r="AU147" s="16" t="s">
        <v>84</v>
      </c>
    </row>
    <row r="148" spans="2:65" s="1" customFormat="1" ht="39">
      <c r="B148" s="31"/>
      <c r="D148" s="135" t="s">
        <v>147</v>
      </c>
      <c r="F148" s="139" t="s">
        <v>594</v>
      </c>
      <c r="I148" s="137"/>
      <c r="L148" s="31"/>
      <c r="M148" s="138"/>
      <c r="T148" s="52"/>
      <c r="AT148" s="16" t="s">
        <v>147</v>
      </c>
      <c r="AU148" s="16" t="s">
        <v>84</v>
      </c>
    </row>
    <row r="149" spans="2:65" s="12" customFormat="1" ht="11.25">
      <c r="B149" s="151"/>
      <c r="D149" s="135" t="s">
        <v>311</v>
      </c>
      <c r="E149" s="152" t="s">
        <v>19</v>
      </c>
      <c r="F149" s="153" t="s">
        <v>708</v>
      </c>
      <c r="H149" s="154">
        <v>203.94</v>
      </c>
      <c r="I149" s="155"/>
      <c r="L149" s="151"/>
      <c r="M149" s="156"/>
      <c r="T149" s="157"/>
      <c r="AT149" s="152" t="s">
        <v>311</v>
      </c>
      <c r="AU149" s="152" t="s">
        <v>84</v>
      </c>
      <c r="AV149" s="12" t="s">
        <v>84</v>
      </c>
      <c r="AW149" s="12" t="s">
        <v>36</v>
      </c>
      <c r="AX149" s="12" t="s">
        <v>74</v>
      </c>
      <c r="AY149" s="152" t="s">
        <v>139</v>
      </c>
    </row>
    <row r="150" spans="2:65" s="13" customFormat="1" ht="11.25">
      <c r="B150" s="158"/>
      <c r="D150" s="135" t="s">
        <v>311</v>
      </c>
      <c r="E150" s="159" t="s">
        <v>19</v>
      </c>
      <c r="F150" s="160" t="s">
        <v>313</v>
      </c>
      <c r="H150" s="161">
        <v>203.94</v>
      </c>
      <c r="I150" s="162"/>
      <c r="L150" s="158"/>
      <c r="M150" s="163"/>
      <c r="T150" s="164"/>
      <c r="AT150" s="159" t="s">
        <v>311</v>
      </c>
      <c r="AU150" s="159" t="s">
        <v>84</v>
      </c>
      <c r="AV150" s="13" t="s">
        <v>144</v>
      </c>
      <c r="AW150" s="13" t="s">
        <v>36</v>
      </c>
      <c r="AX150" s="13" t="s">
        <v>82</v>
      </c>
      <c r="AY150" s="159" t="s">
        <v>139</v>
      </c>
    </row>
    <row r="151" spans="2:65" s="1" customFormat="1" ht="21.75" customHeight="1">
      <c r="B151" s="31"/>
      <c r="C151" s="121" t="s">
        <v>535</v>
      </c>
      <c r="D151" s="121" t="s">
        <v>140</v>
      </c>
      <c r="E151" s="122" t="s">
        <v>605</v>
      </c>
      <c r="F151" s="123" t="s">
        <v>606</v>
      </c>
      <c r="G151" s="124" t="s">
        <v>247</v>
      </c>
      <c r="H151" s="125">
        <v>203.94</v>
      </c>
      <c r="I151" s="126"/>
      <c r="J151" s="127">
        <f>ROUND(I151*H151,2)</f>
        <v>0</v>
      </c>
      <c r="K151" s="128"/>
      <c r="L151" s="31"/>
      <c r="M151" s="129" t="s">
        <v>19</v>
      </c>
      <c r="N151" s="130" t="s">
        <v>45</v>
      </c>
      <c r="P151" s="131">
        <f>O151*H151</f>
        <v>0</v>
      </c>
      <c r="Q151" s="131">
        <v>0</v>
      </c>
      <c r="R151" s="131">
        <f>Q151*H151</f>
        <v>0</v>
      </c>
      <c r="S151" s="131">
        <v>0</v>
      </c>
      <c r="T151" s="132">
        <f>S151*H151</f>
        <v>0</v>
      </c>
      <c r="AR151" s="133" t="s">
        <v>144</v>
      </c>
      <c r="AT151" s="133" t="s">
        <v>140</v>
      </c>
      <c r="AU151" s="133" t="s">
        <v>84</v>
      </c>
      <c r="AY151" s="16" t="s">
        <v>139</v>
      </c>
      <c r="BE151" s="134">
        <f>IF(N151="základní",J151,0)</f>
        <v>0</v>
      </c>
      <c r="BF151" s="134">
        <f>IF(N151="snížená",J151,0)</f>
        <v>0</v>
      </c>
      <c r="BG151" s="134">
        <f>IF(N151="zákl. přenesená",J151,0)</f>
        <v>0</v>
      </c>
      <c r="BH151" s="134">
        <f>IF(N151="sníž. přenesená",J151,0)</f>
        <v>0</v>
      </c>
      <c r="BI151" s="134">
        <f>IF(N151="nulová",J151,0)</f>
        <v>0</v>
      </c>
      <c r="BJ151" s="16" t="s">
        <v>82</v>
      </c>
      <c r="BK151" s="134">
        <f>ROUND(I151*H151,2)</f>
        <v>0</v>
      </c>
      <c r="BL151" s="16" t="s">
        <v>144</v>
      </c>
      <c r="BM151" s="133" t="s">
        <v>709</v>
      </c>
    </row>
    <row r="152" spans="2:65" s="1" customFormat="1" ht="11.25">
      <c r="B152" s="31"/>
      <c r="D152" s="135" t="s">
        <v>146</v>
      </c>
      <c r="F152" s="136" t="s">
        <v>608</v>
      </c>
      <c r="I152" s="137"/>
      <c r="L152" s="31"/>
      <c r="M152" s="138"/>
      <c r="T152" s="52"/>
      <c r="AT152" s="16" t="s">
        <v>146</v>
      </c>
      <c r="AU152" s="16" t="s">
        <v>84</v>
      </c>
    </row>
    <row r="153" spans="2:65" s="1" customFormat="1" ht="11.25">
      <c r="B153" s="31"/>
      <c r="D153" s="149" t="s">
        <v>236</v>
      </c>
      <c r="F153" s="150" t="s">
        <v>609</v>
      </c>
      <c r="I153" s="137"/>
      <c r="L153" s="31"/>
      <c r="M153" s="138"/>
      <c r="T153" s="52"/>
      <c r="AT153" s="16" t="s">
        <v>236</v>
      </c>
      <c r="AU153" s="16" t="s">
        <v>84</v>
      </c>
    </row>
    <row r="154" spans="2:65" s="12" customFormat="1" ht="11.25">
      <c r="B154" s="151"/>
      <c r="D154" s="135" t="s">
        <v>311</v>
      </c>
      <c r="E154" s="152" t="s">
        <v>19</v>
      </c>
      <c r="F154" s="153" t="s">
        <v>708</v>
      </c>
      <c r="H154" s="154">
        <v>203.94</v>
      </c>
      <c r="I154" s="155"/>
      <c r="L154" s="151"/>
      <c r="M154" s="156"/>
      <c r="T154" s="157"/>
      <c r="AT154" s="152" t="s">
        <v>311</v>
      </c>
      <c r="AU154" s="152" t="s">
        <v>84</v>
      </c>
      <c r="AV154" s="12" t="s">
        <v>84</v>
      </c>
      <c r="AW154" s="12" t="s">
        <v>36</v>
      </c>
      <c r="AX154" s="12" t="s">
        <v>74</v>
      </c>
      <c r="AY154" s="152" t="s">
        <v>139</v>
      </c>
    </row>
    <row r="155" spans="2:65" s="13" customFormat="1" ht="11.25">
      <c r="B155" s="158"/>
      <c r="D155" s="135" t="s">
        <v>311</v>
      </c>
      <c r="E155" s="159" t="s">
        <v>19</v>
      </c>
      <c r="F155" s="160" t="s">
        <v>313</v>
      </c>
      <c r="H155" s="161">
        <v>203.94</v>
      </c>
      <c r="I155" s="162"/>
      <c r="L155" s="158"/>
      <c r="M155" s="163"/>
      <c r="T155" s="164"/>
      <c r="AT155" s="159" t="s">
        <v>311</v>
      </c>
      <c r="AU155" s="159" t="s">
        <v>84</v>
      </c>
      <c r="AV155" s="13" t="s">
        <v>144</v>
      </c>
      <c r="AW155" s="13" t="s">
        <v>36</v>
      </c>
      <c r="AX155" s="13" t="s">
        <v>82</v>
      </c>
      <c r="AY155" s="159" t="s">
        <v>139</v>
      </c>
    </row>
    <row r="156" spans="2:65" s="1" customFormat="1" ht="24.2" customHeight="1">
      <c r="B156" s="31"/>
      <c r="C156" s="121" t="s">
        <v>194</v>
      </c>
      <c r="D156" s="121" t="s">
        <v>140</v>
      </c>
      <c r="E156" s="122" t="s">
        <v>613</v>
      </c>
      <c r="F156" s="123" t="s">
        <v>614</v>
      </c>
      <c r="G156" s="124" t="s">
        <v>247</v>
      </c>
      <c r="H156" s="125">
        <v>407.88</v>
      </c>
      <c r="I156" s="126"/>
      <c r="J156" s="127">
        <f>ROUND(I156*H156,2)</f>
        <v>0</v>
      </c>
      <c r="K156" s="128"/>
      <c r="L156" s="31"/>
      <c r="M156" s="129" t="s">
        <v>19</v>
      </c>
      <c r="N156" s="130" t="s">
        <v>45</v>
      </c>
      <c r="P156" s="131">
        <f>O156*H156</f>
        <v>0</v>
      </c>
      <c r="Q156" s="131">
        <v>0</v>
      </c>
      <c r="R156" s="131">
        <f>Q156*H156</f>
        <v>0</v>
      </c>
      <c r="S156" s="131">
        <v>0</v>
      </c>
      <c r="T156" s="132">
        <f>S156*H156</f>
        <v>0</v>
      </c>
      <c r="AR156" s="133" t="s">
        <v>144</v>
      </c>
      <c r="AT156" s="133" t="s">
        <v>140</v>
      </c>
      <c r="AU156" s="133" t="s">
        <v>84</v>
      </c>
      <c r="AY156" s="16" t="s">
        <v>139</v>
      </c>
      <c r="BE156" s="134">
        <f>IF(N156="základní",J156,0)</f>
        <v>0</v>
      </c>
      <c r="BF156" s="134">
        <f>IF(N156="snížená",J156,0)</f>
        <v>0</v>
      </c>
      <c r="BG156" s="134">
        <f>IF(N156="zákl. přenesená",J156,0)</f>
        <v>0</v>
      </c>
      <c r="BH156" s="134">
        <f>IF(N156="sníž. přenesená",J156,0)</f>
        <v>0</v>
      </c>
      <c r="BI156" s="134">
        <f>IF(N156="nulová",J156,0)</f>
        <v>0</v>
      </c>
      <c r="BJ156" s="16" t="s">
        <v>82</v>
      </c>
      <c r="BK156" s="134">
        <f>ROUND(I156*H156,2)</f>
        <v>0</v>
      </c>
      <c r="BL156" s="16" t="s">
        <v>144</v>
      </c>
      <c r="BM156" s="133" t="s">
        <v>710</v>
      </c>
    </row>
    <row r="157" spans="2:65" s="1" customFormat="1" ht="19.5">
      <c r="B157" s="31"/>
      <c r="D157" s="135" t="s">
        <v>146</v>
      </c>
      <c r="F157" s="136" t="s">
        <v>616</v>
      </c>
      <c r="I157" s="137"/>
      <c r="L157" s="31"/>
      <c r="M157" s="138"/>
      <c r="T157" s="52"/>
      <c r="AT157" s="16" t="s">
        <v>146</v>
      </c>
      <c r="AU157" s="16" t="s">
        <v>84</v>
      </c>
    </row>
    <row r="158" spans="2:65" s="1" customFormat="1" ht="11.25">
      <c r="B158" s="31"/>
      <c r="D158" s="149" t="s">
        <v>236</v>
      </c>
      <c r="F158" s="150" t="s">
        <v>617</v>
      </c>
      <c r="I158" s="137"/>
      <c r="L158" s="31"/>
      <c r="M158" s="138"/>
      <c r="T158" s="52"/>
      <c r="AT158" s="16" t="s">
        <v>236</v>
      </c>
      <c r="AU158" s="16" t="s">
        <v>84</v>
      </c>
    </row>
    <row r="159" spans="2:65" s="12" customFormat="1" ht="11.25">
      <c r="B159" s="151"/>
      <c r="D159" s="135" t="s">
        <v>311</v>
      </c>
      <c r="E159" s="152" t="s">
        <v>19</v>
      </c>
      <c r="F159" s="153" t="s">
        <v>708</v>
      </c>
      <c r="H159" s="154">
        <v>203.94</v>
      </c>
      <c r="I159" s="155"/>
      <c r="L159" s="151"/>
      <c r="M159" s="156"/>
      <c r="T159" s="157"/>
      <c r="AT159" s="152" t="s">
        <v>311</v>
      </c>
      <c r="AU159" s="152" t="s">
        <v>84</v>
      </c>
      <c r="AV159" s="12" t="s">
        <v>84</v>
      </c>
      <c r="AW159" s="12" t="s">
        <v>36</v>
      </c>
      <c r="AX159" s="12" t="s">
        <v>74</v>
      </c>
      <c r="AY159" s="152" t="s">
        <v>139</v>
      </c>
    </row>
    <row r="160" spans="2:65" s="13" customFormat="1" ht="11.25">
      <c r="B160" s="158"/>
      <c r="D160" s="135" t="s">
        <v>311</v>
      </c>
      <c r="E160" s="159" t="s">
        <v>19</v>
      </c>
      <c r="F160" s="160" t="s">
        <v>313</v>
      </c>
      <c r="H160" s="161">
        <v>203.94</v>
      </c>
      <c r="I160" s="162"/>
      <c r="L160" s="158"/>
      <c r="M160" s="163"/>
      <c r="T160" s="164"/>
      <c r="AT160" s="159" t="s">
        <v>311</v>
      </c>
      <c r="AU160" s="159" t="s">
        <v>84</v>
      </c>
      <c r="AV160" s="13" t="s">
        <v>144</v>
      </c>
      <c r="AW160" s="13" t="s">
        <v>36</v>
      </c>
      <c r="AX160" s="13" t="s">
        <v>82</v>
      </c>
      <c r="AY160" s="159" t="s">
        <v>139</v>
      </c>
    </row>
    <row r="161" spans="2:65" s="12" customFormat="1" ht="11.25">
      <c r="B161" s="151"/>
      <c r="D161" s="135" t="s">
        <v>311</v>
      </c>
      <c r="F161" s="153" t="s">
        <v>711</v>
      </c>
      <c r="H161" s="154">
        <v>407.88</v>
      </c>
      <c r="I161" s="155"/>
      <c r="L161" s="151"/>
      <c r="M161" s="156"/>
      <c r="T161" s="157"/>
      <c r="AT161" s="152" t="s">
        <v>311</v>
      </c>
      <c r="AU161" s="152" t="s">
        <v>84</v>
      </c>
      <c r="AV161" s="12" t="s">
        <v>84</v>
      </c>
      <c r="AW161" s="12" t="s">
        <v>4</v>
      </c>
      <c r="AX161" s="12" t="s">
        <v>82</v>
      </c>
      <c r="AY161" s="152" t="s">
        <v>139</v>
      </c>
    </row>
    <row r="162" spans="2:65" s="10" customFormat="1" ht="22.9" customHeight="1">
      <c r="B162" s="111"/>
      <c r="D162" s="112" t="s">
        <v>73</v>
      </c>
      <c r="E162" s="147" t="s">
        <v>272</v>
      </c>
      <c r="F162" s="147" t="s">
        <v>273</v>
      </c>
      <c r="I162" s="114"/>
      <c r="J162" s="148">
        <f>BK162</f>
        <v>0</v>
      </c>
      <c r="L162" s="111"/>
      <c r="M162" s="116"/>
      <c r="P162" s="117">
        <f>SUM(P163:P165)</f>
        <v>0</v>
      </c>
      <c r="R162" s="117">
        <f>SUM(R163:R165)</f>
        <v>0</v>
      </c>
      <c r="T162" s="118">
        <f>SUM(T163:T165)</f>
        <v>0</v>
      </c>
      <c r="AR162" s="112" t="s">
        <v>82</v>
      </c>
      <c r="AT162" s="119" t="s">
        <v>73</v>
      </c>
      <c r="AU162" s="119" t="s">
        <v>82</v>
      </c>
      <c r="AY162" s="112" t="s">
        <v>139</v>
      </c>
      <c r="BK162" s="120">
        <f>SUM(BK163:BK165)</f>
        <v>0</v>
      </c>
    </row>
    <row r="163" spans="2:65" s="1" customFormat="1" ht="24.2" customHeight="1">
      <c r="B163" s="31"/>
      <c r="C163" s="121" t="s">
        <v>219</v>
      </c>
      <c r="D163" s="121" t="s">
        <v>140</v>
      </c>
      <c r="E163" s="122" t="s">
        <v>624</v>
      </c>
      <c r="F163" s="123" t="s">
        <v>625</v>
      </c>
      <c r="G163" s="124" t="s">
        <v>276</v>
      </c>
      <c r="H163" s="125">
        <v>0.16500000000000001</v>
      </c>
      <c r="I163" s="126"/>
      <c r="J163" s="127">
        <f>ROUND(I163*H163,2)</f>
        <v>0</v>
      </c>
      <c r="K163" s="128"/>
      <c r="L163" s="31"/>
      <c r="M163" s="129" t="s">
        <v>19</v>
      </c>
      <c r="N163" s="130" t="s">
        <v>45</v>
      </c>
      <c r="P163" s="131">
        <f>O163*H163</f>
        <v>0</v>
      </c>
      <c r="Q163" s="131">
        <v>0</v>
      </c>
      <c r="R163" s="131">
        <f>Q163*H163</f>
        <v>0</v>
      </c>
      <c r="S163" s="131">
        <v>0</v>
      </c>
      <c r="T163" s="132">
        <f>S163*H163</f>
        <v>0</v>
      </c>
      <c r="AR163" s="133" t="s">
        <v>144</v>
      </c>
      <c r="AT163" s="133" t="s">
        <v>140</v>
      </c>
      <c r="AU163" s="133" t="s">
        <v>84</v>
      </c>
      <c r="AY163" s="16" t="s">
        <v>139</v>
      </c>
      <c r="BE163" s="134">
        <f>IF(N163="základní",J163,0)</f>
        <v>0</v>
      </c>
      <c r="BF163" s="134">
        <f>IF(N163="snížená",J163,0)</f>
        <v>0</v>
      </c>
      <c r="BG163" s="134">
        <f>IF(N163="zákl. přenesená",J163,0)</f>
        <v>0</v>
      </c>
      <c r="BH163" s="134">
        <f>IF(N163="sníž. přenesená",J163,0)</f>
        <v>0</v>
      </c>
      <c r="BI163" s="134">
        <f>IF(N163="nulová",J163,0)</f>
        <v>0</v>
      </c>
      <c r="BJ163" s="16" t="s">
        <v>82</v>
      </c>
      <c r="BK163" s="134">
        <f>ROUND(I163*H163,2)</f>
        <v>0</v>
      </c>
      <c r="BL163" s="16" t="s">
        <v>144</v>
      </c>
      <c r="BM163" s="133" t="s">
        <v>712</v>
      </c>
    </row>
    <row r="164" spans="2:65" s="1" customFormat="1" ht="19.5">
      <c r="B164" s="31"/>
      <c r="D164" s="135" t="s">
        <v>146</v>
      </c>
      <c r="F164" s="136" t="s">
        <v>627</v>
      </c>
      <c r="I164" s="137"/>
      <c r="L164" s="31"/>
      <c r="M164" s="138"/>
      <c r="T164" s="52"/>
      <c r="AT164" s="16" t="s">
        <v>146</v>
      </c>
      <c r="AU164" s="16" t="s">
        <v>84</v>
      </c>
    </row>
    <row r="165" spans="2:65" s="1" customFormat="1" ht="11.25">
      <c r="B165" s="31"/>
      <c r="D165" s="149" t="s">
        <v>236</v>
      </c>
      <c r="F165" s="150" t="s">
        <v>628</v>
      </c>
      <c r="I165" s="137"/>
      <c r="L165" s="31"/>
      <c r="M165" s="140"/>
      <c r="N165" s="141"/>
      <c r="O165" s="141"/>
      <c r="P165" s="141"/>
      <c r="Q165" s="141"/>
      <c r="R165" s="141"/>
      <c r="S165" s="141"/>
      <c r="T165" s="142"/>
      <c r="AT165" s="16" t="s">
        <v>236</v>
      </c>
      <c r="AU165" s="16" t="s">
        <v>84</v>
      </c>
    </row>
    <row r="166" spans="2:65" s="1" customFormat="1" ht="6.95" customHeight="1">
      <c r="B166" s="40"/>
      <c r="C166" s="41"/>
      <c r="D166" s="41"/>
      <c r="E166" s="41"/>
      <c r="F166" s="41"/>
      <c r="G166" s="41"/>
      <c r="H166" s="41"/>
      <c r="I166" s="41"/>
      <c r="J166" s="41"/>
      <c r="K166" s="41"/>
      <c r="L166" s="31"/>
    </row>
  </sheetData>
  <sheetProtection algorithmName="SHA-512" hashValue="xYPlxwcQsbIfxZsP/oD6nycsI59e6V4WvnmQZeK6bv50qHnSwyH9FOQFfJoWbdxFXLQ425BsyniEuP+4NAKgVg==" saltValue="6S8vBajFch5KPbhLxn0eVa04j5EfIZSvY8DUFbiSjk7aifJHe2hcsWYG5cqG27KG7AtJqaq+yjhegGNlSPKrFQ==" spinCount="100000" sheet="1" objects="1" scenarios="1" formatColumns="0" formatRows="0" autoFilter="0"/>
  <autoFilter ref="C81:K165" xr:uid="{00000000-0009-0000-0000-000008000000}"/>
  <mergeCells count="9">
    <mergeCell ref="E50:H50"/>
    <mergeCell ref="E72:H72"/>
    <mergeCell ref="E74:H74"/>
    <mergeCell ref="L2:V2"/>
    <mergeCell ref="E7:H7"/>
    <mergeCell ref="E9:H9"/>
    <mergeCell ref="E18:H18"/>
    <mergeCell ref="E27:H27"/>
    <mergeCell ref="E48:H48"/>
  </mergeCells>
  <hyperlinks>
    <hyperlink ref="F87" r:id="rId1" xr:uid="{00000000-0004-0000-0800-000000000000}"/>
    <hyperlink ref="F92" r:id="rId2" xr:uid="{00000000-0004-0000-0800-000001000000}"/>
    <hyperlink ref="F114" r:id="rId3" xr:uid="{00000000-0004-0000-0800-000002000000}"/>
    <hyperlink ref="F119" r:id="rId4" xr:uid="{00000000-0004-0000-0800-000003000000}"/>
    <hyperlink ref="F132" r:id="rId5" xr:uid="{00000000-0004-0000-0800-000004000000}"/>
    <hyperlink ref="F138" r:id="rId6" xr:uid="{00000000-0004-0000-0800-000005000000}"/>
    <hyperlink ref="F147" r:id="rId7" xr:uid="{00000000-0004-0000-0800-000006000000}"/>
    <hyperlink ref="F153" r:id="rId8" xr:uid="{00000000-0004-0000-0800-000007000000}"/>
    <hyperlink ref="F158" r:id="rId9" xr:uid="{00000000-0004-0000-0800-000008000000}"/>
    <hyperlink ref="F165" r:id="rId10" xr:uid="{00000000-0004-0000-0800-000009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13</vt:i4>
      </vt:variant>
      <vt:variant>
        <vt:lpstr>Pojmenované oblasti</vt:lpstr>
      </vt:variant>
      <vt:variant>
        <vt:i4>25</vt:i4>
      </vt:variant>
    </vt:vector>
  </HeadingPairs>
  <TitlesOfParts>
    <vt:vector size="38" baseType="lpstr">
      <vt:lpstr>Rekapitulace stavby</vt:lpstr>
      <vt:lpstr>00 - SO 00 Vedlejší rozpo...</vt:lpstr>
      <vt:lpstr>01 - SO 01 Tůň č.1 - dolní</vt:lpstr>
      <vt:lpstr>02 - SO 02 Tůň č.2 - horní</vt:lpstr>
      <vt:lpstr>03 - SO 03 Tůň č.3 - severní</vt:lpstr>
      <vt:lpstr>04 - SO 04 Chodníky</vt:lpstr>
      <vt:lpstr>05.1 - SO 05 Vegetační úp...</vt:lpstr>
      <vt:lpstr>05.2 - SO 05 Vegetační úp...</vt:lpstr>
      <vt:lpstr>05.3 - SO 05 Vegetační úp...</vt:lpstr>
      <vt:lpstr>05.4 - SO 05 Vegetační úp...</vt:lpstr>
      <vt:lpstr>06 - SO 06 Altán</vt:lpstr>
      <vt:lpstr>07 - SO 07 Terénní úpravy</vt:lpstr>
      <vt:lpstr>Pokyny pro vyplnění</vt:lpstr>
      <vt:lpstr>'00 - SO 00 Vedlejší rozpo...'!Názvy_tisku</vt:lpstr>
      <vt:lpstr>'01 - SO 01 Tůň č.1 - dolní'!Názvy_tisku</vt:lpstr>
      <vt:lpstr>'02 - SO 02 Tůň č.2 - horní'!Názvy_tisku</vt:lpstr>
      <vt:lpstr>'03 - SO 03 Tůň č.3 - severní'!Názvy_tisku</vt:lpstr>
      <vt:lpstr>'04 - SO 04 Chodníky'!Názvy_tisku</vt:lpstr>
      <vt:lpstr>'05.1 - SO 05 Vegetační úp...'!Názvy_tisku</vt:lpstr>
      <vt:lpstr>'05.2 - SO 05 Vegetační úp...'!Názvy_tisku</vt:lpstr>
      <vt:lpstr>'05.3 - SO 05 Vegetační úp...'!Názvy_tisku</vt:lpstr>
      <vt:lpstr>'05.4 - SO 05 Vegetační úp...'!Názvy_tisku</vt:lpstr>
      <vt:lpstr>'06 - SO 06 Altán'!Názvy_tisku</vt:lpstr>
      <vt:lpstr>'07 - SO 07 Terénní úpravy'!Názvy_tisku</vt:lpstr>
      <vt:lpstr>'Rekapitulace stavby'!Názvy_tisku</vt:lpstr>
      <vt:lpstr>'00 - SO 00 Vedlejší rozpo...'!Oblast_tisku</vt:lpstr>
      <vt:lpstr>'01 - SO 01 Tůň č.1 - dolní'!Oblast_tisku</vt:lpstr>
      <vt:lpstr>'02 - SO 02 Tůň č.2 - horní'!Oblast_tisku</vt:lpstr>
      <vt:lpstr>'03 - SO 03 Tůň č.3 - severní'!Oblast_tisku</vt:lpstr>
      <vt:lpstr>'04 - SO 04 Chodníky'!Oblast_tisku</vt:lpstr>
      <vt:lpstr>'05.1 - SO 05 Vegetační úp...'!Oblast_tisku</vt:lpstr>
      <vt:lpstr>'05.2 - SO 05 Vegetační úp...'!Oblast_tisku</vt:lpstr>
      <vt:lpstr>'05.3 - SO 05 Vegetační úp...'!Oblast_tisku</vt:lpstr>
      <vt:lpstr>'05.4 - SO 05 Vegetační úp...'!Oblast_tisku</vt:lpstr>
      <vt:lpstr>'06 - SO 06 Altán'!Oblast_tisku</vt:lpstr>
      <vt:lpstr>'07 - SO 07 Terénní úpravy'!Oblast_tisku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DESKTOP-5SO6M3P\pc</dc:creator>
  <cp:lastModifiedBy>Bc. Lucie Pohle</cp:lastModifiedBy>
  <dcterms:created xsi:type="dcterms:W3CDTF">2025-04-11T06:20:58Z</dcterms:created>
  <dcterms:modified xsi:type="dcterms:W3CDTF">2025-07-08T11:17:03Z</dcterms:modified>
</cp:coreProperties>
</file>